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defaultThemeVersion="124226"/>
  <bookViews>
    <workbookView xWindow="480" yWindow="540" windowWidth="18195" windowHeight="11910" activeTab="2"/>
  </bookViews>
  <sheets>
    <sheet name="PIRKIMO PAŽYMA 1A" sheetId="2" r:id="rId1"/>
    <sheet name="PIRKIMO PAŽYMA 1B" sheetId="8" r:id="rId2"/>
    <sheet name="PIRKIMO PAŽYMA 2A" sheetId="6" r:id="rId3"/>
    <sheet name="PIRKIMO PAŽYMA 2B" sheetId="9" r:id="rId4"/>
    <sheet name="BVPŽ kodai" sheetId="7" r:id="rId5"/>
  </sheets>
  <definedNames>
    <definedName name="_xlnm._FilterDatabase" localSheetId="4" hidden="1">'BVPŽ kodai'!$A$1:$B$9455</definedName>
    <definedName name="cpv_2008" localSheetId="4">'BVPŽ kodai'!$A$1:$B$9455</definedName>
    <definedName name="_xlnm.Print_Area" localSheetId="0">'PIRKIMO PAŽYMA 1A'!$A$1:$AG$54</definedName>
    <definedName name="_xlnm.Print_Area" localSheetId="1">'PIRKIMO PAŽYMA 1B'!$A$1:$AY$47</definedName>
    <definedName name="_xlnm.Print_Area" localSheetId="2">'PIRKIMO PAŽYMA 2A'!$A$1:$BA$50</definedName>
    <definedName name="_xlnm.Print_Area" localSheetId="3">'PIRKIMO PAŽYMA 2B'!$A$1:$BA$48</definedName>
  </definedNames>
  <calcPr calcId="145621"/>
</workbook>
</file>

<file path=xl/calcChain.xml><?xml version="1.0" encoding="utf-8"?>
<calcChain xmlns="http://schemas.openxmlformats.org/spreadsheetml/2006/main">
  <c r="AX30" i="6" l="1"/>
  <c r="BA30" i="6" s="1"/>
  <c r="AX31" i="6"/>
  <c r="BA31" i="6" s="1"/>
  <c r="AX32" i="6"/>
  <c r="BA32" i="6" s="1"/>
  <c r="AX33" i="6"/>
  <c r="BA33" i="6" s="1"/>
  <c r="AW30" i="6"/>
  <c r="AW31" i="6"/>
  <c r="AW32" i="6"/>
  <c r="AW33" i="6"/>
  <c r="AY47" i="6" l="1"/>
  <c r="AY46" i="6" s="1"/>
  <c r="AY48" i="6" s="1"/>
  <c r="AX47" i="6"/>
  <c r="AX46" i="6"/>
  <c r="AX48" i="6" s="1"/>
  <c r="AW47" i="6"/>
  <c r="AW46" i="6"/>
  <c r="AW48" i="6" s="1"/>
  <c r="AV47" i="6"/>
  <c r="AV46" i="6"/>
  <c r="AV48" i="6" s="1"/>
  <c r="AX27" i="6"/>
  <c r="BA27" i="6" s="1"/>
  <c r="AX28" i="6"/>
  <c r="BA28" i="6" s="1"/>
  <c r="AW27" i="6"/>
  <c r="AW28" i="6"/>
  <c r="AT46" i="6" l="1"/>
  <c r="AT48" i="6" s="1"/>
  <c r="AT47" i="6"/>
  <c r="AS47" i="6"/>
  <c r="AS46" i="6" s="1"/>
  <c r="AS48" i="6" s="1"/>
  <c r="AX36" i="9"/>
  <c r="AJ36" i="9"/>
  <c r="AF36" i="9"/>
  <c r="T36" i="9"/>
  <c r="P36" i="9"/>
  <c r="B36" i="9"/>
  <c r="AX35" i="9"/>
  <c r="AJ35" i="9"/>
  <c r="AF35" i="9"/>
  <c r="T35" i="9"/>
  <c r="P35" i="9"/>
  <c r="B35" i="9"/>
  <c r="AX34" i="9"/>
  <c r="AJ34" i="9"/>
  <c r="AF34" i="9"/>
  <c r="T34" i="9"/>
  <c r="P34" i="9"/>
  <c r="B34" i="9"/>
  <c r="AX31" i="9"/>
  <c r="BA31" i="9" s="1"/>
  <c r="AW31" i="9"/>
  <c r="AZ45" i="9" s="1"/>
  <c r="AX30" i="9"/>
  <c r="BA30" i="9" s="1"/>
  <c r="AW30" i="9"/>
  <c r="AY45" i="9" s="1"/>
  <c r="AX29" i="9"/>
  <c r="BA29" i="9" s="1"/>
  <c r="AW29" i="9"/>
  <c r="AX45" i="9" s="1"/>
  <c r="AX28" i="9"/>
  <c r="BA28" i="9" s="1"/>
  <c r="AW28" i="9"/>
  <c r="AW45" i="9" s="1"/>
  <c r="AX27" i="9"/>
  <c r="BA27" i="9" s="1"/>
  <c r="AW27" i="9"/>
  <c r="AV45" i="9" s="1"/>
  <c r="AX26" i="9"/>
  <c r="BA26" i="9" s="1"/>
  <c r="AW26" i="9"/>
  <c r="AU43" i="9" s="1"/>
  <c r="BA25" i="9"/>
  <c r="AX25" i="9"/>
  <c r="AW25" i="9"/>
  <c r="AT45" i="9" s="1"/>
  <c r="AX24" i="9"/>
  <c r="BA24" i="9" s="1"/>
  <c r="AW24" i="9"/>
  <c r="AS45" i="9" s="1"/>
  <c r="AX23" i="9"/>
  <c r="BA23" i="9" s="1"/>
  <c r="AW23" i="9"/>
  <c r="AR45" i="9" s="1"/>
  <c r="AX22" i="9"/>
  <c r="BA22" i="9" s="1"/>
  <c r="AW22" i="9"/>
  <c r="AQ44" i="9" s="1"/>
  <c r="AX21" i="9"/>
  <c r="BA21" i="9" s="1"/>
  <c r="AW21" i="9"/>
  <c r="AP45" i="9" s="1"/>
  <c r="AX20" i="9"/>
  <c r="BA20" i="9" s="1"/>
  <c r="AW20" i="9"/>
  <c r="AO45" i="9" s="1"/>
  <c r="AX19" i="9"/>
  <c r="BA19" i="9" s="1"/>
  <c r="AW19" i="9"/>
  <c r="AN44" i="9" s="1"/>
  <c r="AX18" i="9"/>
  <c r="BA18" i="9" s="1"/>
  <c r="AW18" i="9"/>
  <c r="AM45" i="9" s="1"/>
  <c r="BA17" i="9"/>
  <c r="AX17" i="9"/>
  <c r="AW17" i="9"/>
  <c r="AU33" i="9" s="1"/>
  <c r="P5" i="9"/>
  <c r="AL43" i="9" l="1"/>
  <c r="AT43" i="9"/>
  <c r="AL44" i="9"/>
  <c r="AT44" i="9"/>
  <c r="AL45" i="9"/>
  <c r="AP43" i="9"/>
  <c r="AX43" i="9"/>
  <c r="AP44" i="9"/>
  <c r="AX44" i="9"/>
  <c r="AM43" i="9"/>
  <c r="AY43" i="9"/>
  <c r="AM44" i="9"/>
  <c r="AU44" i="9"/>
  <c r="AY44" i="9"/>
  <c r="AQ45" i="9"/>
  <c r="AU45" i="9"/>
  <c r="AN43" i="9"/>
  <c r="AR43" i="9"/>
  <c r="AZ43" i="9"/>
  <c r="AR44" i="9"/>
  <c r="AV44" i="9"/>
  <c r="AN45" i="9"/>
  <c r="G45" i="9" s="1"/>
  <c r="AO43" i="9"/>
  <c r="AS43" i="9"/>
  <c r="AW43" i="9"/>
  <c r="AO44" i="9"/>
  <c r="AS44" i="9"/>
  <c r="AW44" i="9"/>
  <c r="AQ43" i="9"/>
  <c r="AV43" i="9"/>
  <c r="AZ44" i="9"/>
  <c r="AT35" i="8"/>
  <c r="AQ35" i="8"/>
  <c r="AN35" i="8"/>
  <c r="AK35" i="8"/>
  <c r="AH35" i="8"/>
  <c r="AE35" i="8"/>
  <c r="AB35" i="8"/>
  <c r="V32" i="8"/>
  <c r="V33" i="8" s="1"/>
  <c r="Y32" i="8"/>
  <c r="Y33" i="8" s="1"/>
  <c r="Y34" i="8" s="1"/>
  <c r="AB32" i="8"/>
  <c r="AE32" i="8"/>
  <c r="AW31" i="8"/>
  <c r="AW30" i="8"/>
  <c r="AW29" i="8"/>
  <c r="AW28" i="8"/>
  <c r="AW27" i="8"/>
  <c r="AY35" i="8"/>
  <c r="AX35" i="8"/>
  <c r="AH32" i="8"/>
  <c r="AH33" i="8" s="1"/>
  <c r="AH34" i="8" s="1"/>
  <c r="AK32" i="8"/>
  <c r="AK33" i="8" s="1"/>
  <c r="AK34" i="8" s="1"/>
  <c r="AN32" i="8"/>
  <c r="AQ32" i="8"/>
  <c r="AQ33" i="8" s="1"/>
  <c r="AQ34" i="8" s="1"/>
  <c r="AT32" i="8"/>
  <c r="AT33" i="8" s="1"/>
  <c r="AT34" i="8" s="1"/>
  <c r="G43" i="9" l="1"/>
  <c r="AH43" i="9" s="1"/>
  <c r="G44" i="9"/>
  <c r="Y35" i="8"/>
  <c r="V35" i="8"/>
  <c r="AE33" i="8"/>
  <c r="AE34" i="8" s="1"/>
  <c r="AH11" i="8"/>
  <c r="AH12" i="8"/>
  <c r="AY11" i="8"/>
  <c r="V34" i="8"/>
  <c r="AT37" i="8"/>
  <c r="AN33" i="8"/>
  <c r="AN34" i="8" s="1"/>
  <c r="Q12" i="8" s="1"/>
  <c r="AB33" i="8"/>
  <c r="AB34" i="8" s="1"/>
  <c r="P5" i="8"/>
  <c r="G43" i="8"/>
  <c r="AY12" i="8"/>
  <c r="AW25" i="8" l="1"/>
  <c r="AW26" i="8"/>
  <c r="AW23" i="8"/>
  <c r="AW24" i="8"/>
  <c r="AW21" i="8"/>
  <c r="AW22" i="8"/>
  <c r="AG37" i="8"/>
  <c r="AC37" i="8"/>
  <c r="P5" i="2"/>
  <c r="P4" i="6"/>
  <c r="G42" i="8" l="1"/>
  <c r="AV42" i="8" s="1"/>
  <c r="AX14" i="6"/>
  <c r="BA14" i="6" s="1"/>
  <c r="AX15" i="6"/>
  <c r="BA15" i="6" s="1"/>
  <c r="AX16" i="6"/>
  <c r="BA16" i="6" s="1"/>
  <c r="AX17" i="6"/>
  <c r="BA17" i="6" s="1"/>
  <c r="AX18" i="6"/>
  <c r="BA18" i="6" s="1"/>
  <c r="AX19" i="6"/>
  <c r="BA19" i="6" s="1"/>
  <c r="AX20" i="6"/>
  <c r="BA20" i="6" s="1"/>
  <c r="AX21" i="6"/>
  <c r="BA21" i="6" s="1"/>
  <c r="AX22" i="6"/>
  <c r="BA22" i="6" s="1"/>
  <c r="AX23" i="6"/>
  <c r="BA23" i="6" s="1"/>
  <c r="AX24" i="6"/>
  <c r="BA24" i="6" s="1"/>
  <c r="AX25" i="6"/>
  <c r="BA25" i="6" s="1"/>
  <c r="AX26" i="6"/>
  <c r="BA26" i="6" s="1"/>
  <c r="AX29" i="6"/>
  <c r="BA29" i="6" s="1"/>
  <c r="AX34" i="6"/>
  <c r="BA34" i="6" s="1"/>
  <c r="AW14" i="6"/>
  <c r="AW15" i="6"/>
  <c r="AW16" i="6"/>
  <c r="AW17" i="6"/>
  <c r="AW18" i="6"/>
  <c r="AW19" i="6"/>
  <c r="AW20" i="6"/>
  <c r="AW21" i="6"/>
  <c r="AW22" i="6"/>
  <c r="AW23" i="6"/>
  <c r="AW24" i="6"/>
  <c r="AW25" i="6"/>
  <c r="AW26" i="6"/>
  <c r="AW29" i="6"/>
  <c r="AW34" i="6"/>
  <c r="B37" i="6"/>
  <c r="B38" i="6"/>
  <c r="B39" i="6"/>
  <c r="T39" i="6"/>
  <c r="T38" i="6"/>
  <c r="T37" i="6"/>
  <c r="AJ39" i="6"/>
  <c r="AJ38" i="6"/>
  <c r="AJ37" i="6"/>
  <c r="AZ47" i="6" l="1"/>
  <c r="AZ46" i="6" s="1"/>
  <c r="AZ48" i="6" s="1"/>
  <c r="AK47" i="6"/>
  <c r="AK46" i="6" s="1"/>
  <c r="AK48" i="6" s="1"/>
  <c r="AI47" i="6"/>
  <c r="AI46" i="6" s="1"/>
  <c r="AN47" i="6"/>
  <c r="AN46" i="6" s="1"/>
  <c r="AN48" i="6" s="1"/>
  <c r="AJ47" i="6"/>
  <c r="AJ46" i="6" s="1"/>
  <c r="AH47" i="6"/>
  <c r="AH46" i="6" s="1"/>
  <c r="AJ48" i="6" s="1"/>
  <c r="AL47" i="6"/>
  <c r="AL46" i="6" s="1"/>
  <c r="AL48" i="6" s="1"/>
  <c r="AG47" i="6"/>
  <c r="AG46" i="6" s="1"/>
  <c r="AI48" i="6" s="1"/>
  <c r="AF47" i="6"/>
  <c r="AF46" i="6" s="1"/>
  <c r="AU47" i="6"/>
  <c r="AU46" i="6" s="1"/>
  <c r="AU48" i="6" s="1"/>
  <c r="AR47" i="6"/>
  <c r="AR46" i="6" s="1"/>
  <c r="AR48" i="6" s="1"/>
  <c r="AQ47" i="6"/>
  <c r="AQ46" i="6"/>
  <c r="AQ48" i="6" s="1"/>
  <c r="AP47" i="6"/>
  <c r="AP46" i="6" s="1"/>
  <c r="AP48" i="6" s="1"/>
  <c r="AO47" i="6"/>
  <c r="AO46" i="6" s="1"/>
  <c r="AO48" i="6" s="1"/>
  <c r="AM47" i="6"/>
  <c r="AM46" i="6" s="1"/>
  <c r="AM48" i="6" s="1"/>
  <c r="AU36" i="6"/>
  <c r="G44" i="8"/>
  <c r="P38" i="6"/>
  <c r="AX39" i="6"/>
  <c r="AF39" i="6"/>
  <c r="AX37" i="6"/>
  <c r="P39" i="6"/>
  <c r="AF37" i="6"/>
  <c r="AX38" i="6"/>
  <c r="P37" i="6"/>
  <c r="AF38" i="6"/>
  <c r="E47" i="6" l="1"/>
  <c r="E46" i="6"/>
  <c r="AB46" i="6" s="1"/>
  <c r="AG48" i="6"/>
  <c r="AH48" i="6"/>
  <c r="AF48" i="6"/>
  <c r="E48" i="2"/>
  <c r="V37" i="2"/>
  <c r="V38" i="2" s="1"/>
  <c r="Y37" i="2"/>
  <c r="Y38" i="2" s="1"/>
  <c r="AE37" i="2"/>
  <c r="AE38" i="2" s="1"/>
  <c r="AB37" i="2"/>
  <c r="AB38" i="2" s="1"/>
  <c r="E48" i="6" l="1"/>
  <c r="AD42" i="2"/>
  <c r="V39" i="2"/>
  <c r="V40" i="2" s="1"/>
  <c r="Q11" i="2" s="1"/>
  <c r="Y39" i="2"/>
  <c r="Y40" i="2" s="1"/>
  <c r="AG11" i="2" s="1"/>
  <c r="AE39" i="2"/>
  <c r="AE40" i="2" s="1"/>
  <c r="AG12" i="2" s="1"/>
  <c r="E47" i="2" l="1"/>
  <c r="E49" i="2" s="1"/>
  <c r="Q42" i="2"/>
  <c r="T42" i="2"/>
  <c r="AB39" i="2"/>
  <c r="AB40" i="2" s="1"/>
  <c r="Q12" i="2" s="1"/>
  <c r="F42" i="2" s="1"/>
  <c r="E42" i="2" l="1"/>
  <c r="AD47" i="2"/>
  <c r="AY10" i="8" l="1"/>
  <c r="AH10" i="8"/>
  <c r="AW17" i="8" s="1"/>
  <c r="Q10" i="8"/>
  <c r="AW20" i="8" l="1"/>
  <c r="AW18" i="8"/>
  <c r="AW19" i="8"/>
  <c r="Q11" i="8"/>
  <c r="M37" i="8" s="1"/>
  <c r="AW32" i="8" l="1"/>
  <c r="AW33" i="8" s="1"/>
  <c r="AW34" i="8" s="1"/>
  <c r="AW35" i="8"/>
  <c r="L37" i="8"/>
</calcChain>
</file>

<file path=xl/connections.xml><?xml version="1.0" encoding="utf-8"?>
<connections xmlns="http://schemas.openxmlformats.org/spreadsheetml/2006/main">
  <connection id="1" name="cpv_2008" type="6" refreshedVersion="2" background="1" saveData="1">
    <textPr sourceFile="J:\prod\NewForms1\CPV08\CF\Delivery_080812\cpv_2008.txt" decimal="," thousands="." qualifier="none">
      <textFields count="24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<sst xmlns="http://schemas.openxmlformats.org/spreadsheetml/2006/main" count="19271" uniqueCount="19053">
  <si>
    <t>UŽDAROJI AKCINĖ BENDROVĖ „VILNIAUS VIEŠASIS TRANSPORTAS“</t>
  </si>
  <si>
    <t>Data:</t>
  </si>
  <si>
    <t>Pirkimo objektas:</t>
  </si>
  <si>
    <t>Pirkimo objekto savybės, ypatumai:</t>
  </si>
  <si>
    <t xml:space="preserve">Apklausos būdas:     </t>
  </si>
  <si>
    <t>Žodžiu</t>
  </si>
  <si>
    <t>Raštu</t>
  </si>
  <si>
    <t>Vertinimo kriterijus:</t>
  </si>
  <si>
    <t>Pirkimo objektas</t>
  </si>
  <si>
    <t>Kiekis</t>
  </si>
  <si>
    <t>Mato vnt.</t>
  </si>
  <si>
    <t>Prekės mato vieneto kaina litais be PVM</t>
  </si>
  <si>
    <t>Tiekėjai</t>
  </si>
  <si>
    <t>Visų prekių visų kiekių kaina litais be PVM</t>
  </si>
  <si>
    <t>21 proc. PVM</t>
  </si>
  <si>
    <t xml:space="preserve">Galutinė pasiūlymo kaina litais su 21 proc. PVM </t>
  </si>
  <si>
    <t>Vieta pasiūlymų eilėje:</t>
  </si>
  <si>
    <t>Laimėtojas:</t>
  </si>
  <si>
    <t>Sprendimo motyvacija:</t>
  </si>
  <si>
    <t>Lt</t>
  </si>
  <si>
    <t xml:space="preserve">Pranešimas apie priimtą sprendimą sudaryti sutartį suinteresuotiems dalyviams išsiųstas  </t>
  </si>
  <si>
    <t>netaikant atidėjimo termino, nes yra vienintelis pateikęs pasiūlymą dalyvis;</t>
  </si>
  <si>
    <t>Atsakingas darbuotojas</t>
  </si>
  <si>
    <r>
      <t>Pirkimo pradžia</t>
    </r>
    <r>
      <rPr>
        <sz val="10"/>
        <color theme="1"/>
        <rFont val="Times New Roman"/>
        <family val="1"/>
        <charset val="186"/>
      </rPr>
      <t>:</t>
    </r>
  </si>
  <si>
    <r>
      <t>MAŽOS VERTĖS PIRKIMO TIEKĖJŲ APKLAUSOS PAŽYMA Nr</t>
    </r>
    <r>
      <rPr>
        <sz val="10"/>
        <color theme="1"/>
        <rFont val="Times New Roman"/>
        <family val="1"/>
        <charset val="186"/>
      </rPr>
      <t>.</t>
    </r>
  </si>
  <si>
    <t>BVPŽ KODAS:</t>
  </si>
  <si>
    <t>Užsakovas</t>
  </si>
  <si>
    <t>Kvietimo Nr.</t>
  </si>
  <si>
    <t>Užsakymo Nr.:</t>
  </si>
  <si>
    <t>Užsakymo data:</t>
  </si>
  <si>
    <t>netaikant atidėjimo termino, nes pirkimo sutarties vertė be PVM mažesnė nei 10 000,00 Lt.</t>
  </si>
  <si>
    <t>( parašas )</t>
  </si>
  <si>
    <t>(Vardas, Pavardė)</t>
  </si>
  <si>
    <t>Sutarties vertė ( be PVM ):</t>
  </si>
  <si>
    <r>
      <t>Sutartis sudaroma</t>
    </r>
    <r>
      <rPr>
        <sz val="9"/>
        <color theme="1"/>
        <rFont val="Times New Roman"/>
        <family val="1"/>
        <charset val="186"/>
      </rPr>
      <t xml:space="preserve"> (</t>
    </r>
    <r>
      <rPr>
        <b/>
        <sz val="9"/>
        <color theme="1"/>
        <rFont val="Times New Roman"/>
        <family val="1"/>
        <charset val="186"/>
      </rPr>
      <t>pažymėti X)</t>
    </r>
    <r>
      <rPr>
        <sz val="9"/>
        <color theme="1"/>
        <rFont val="Times New Roman"/>
        <family val="1"/>
        <charset val="186"/>
      </rPr>
      <t>:</t>
    </r>
  </si>
  <si>
    <r>
      <t xml:space="preserve">taikant 15 d. atidėjimo terminą, </t>
    </r>
    <r>
      <rPr>
        <sz val="10"/>
        <color theme="1"/>
        <rFont val="Times New Roman"/>
        <family val="1"/>
        <charset val="186"/>
      </rPr>
      <t>ne anksčiau kaip  (įrašyti datą);</t>
    </r>
  </si>
  <si>
    <t>VOLVO atsarginės dalys pagal specifikaciją</t>
  </si>
  <si>
    <t>Organizatorius Pirkėjas</t>
  </si>
  <si>
    <t>Eil. Nr.</t>
  </si>
  <si>
    <t>Agregartai</t>
  </si>
  <si>
    <t>Sutartis</t>
  </si>
  <si>
    <t>Sutartis:</t>
  </si>
  <si>
    <t>Sutarties vertė (be PVM)</t>
  </si>
  <si>
    <t>Visų sutarčių vertė (be PVM):</t>
  </si>
  <si>
    <t>LAIMĖTOJAS</t>
  </si>
  <si>
    <t>Laimėtojo pasiųlymo kaina be PVM:</t>
  </si>
  <si>
    <t xml:space="preserve">Pasiūlymų - laimėtojų kainų sumos be PVM pagal tiekėjus </t>
  </si>
  <si>
    <t>Mažiausia prekės vnt. kaina</t>
  </si>
  <si>
    <t>Pirkimo dalys</t>
  </si>
  <si>
    <t>Mažiausia galutinė pasiūlymo kaina</t>
  </si>
  <si>
    <t xml:space="preserve">Apklausti tiekėjai / Iki pateikimo termino pabaigos pateikti ir pirkimo reikalavimus tenkinantys pasiūlymai (X) </t>
  </si>
  <si>
    <t>Apklausti tiekėjai / Iki pateikimo termino pabaigos pateikti ir pirkimo reikalavimus tenkinantys pasiūlymai (X) / Vieta pasiūlymų eilėje</t>
  </si>
  <si>
    <t>6.</t>
  </si>
  <si>
    <t>9.</t>
  </si>
  <si>
    <t>3.</t>
  </si>
  <si>
    <t>8.</t>
  </si>
  <si>
    <t>5.</t>
  </si>
  <si>
    <t>2.</t>
  </si>
  <si>
    <t>1.</t>
  </si>
  <si>
    <t>4.</t>
  </si>
  <si>
    <t>7.</t>
  </si>
  <si>
    <t xml:space="preserve">Pranešimas apie priimtą sprendimą sudaryti sutartį suinteresuotiems dalyviams išsiųstas -   </t>
  </si>
  <si>
    <t>03210000</t>
  </si>
  <si>
    <t>Pirkimo objektai</t>
  </si>
  <si>
    <t>Pateikimo terminas:</t>
  </si>
  <si>
    <t>LT</t>
  </si>
  <si>
    <t>Žemės ūkio, ūkininkavimo, žvejybos, miškininkystės ir susiję produktai</t>
  </si>
  <si>
    <t>Žemės ūkio ir sodininkystės produktai</t>
  </si>
  <si>
    <t>Žemės ūkio augalai, prekinės daržininkystės ir sodininkystės produktai</t>
  </si>
  <si>
    <t>Sėklos</t>
  </si>
  <si>
    <t>Sojos pupelės</t>
  </si>
  <si>
    <t>Žemės riešutai</t>
  </si>
  <si>
    <t>Saulėgrąžų sėklos</t>
  </si>
  <si>
    <t>Medvilnės sėklos</t>
  </si>
  <si>
    <t>Sezamų sėklos</t>
  </si>
  <si>
    <t>Garstyčių sėklos</t>
  </si>
  <si>
    <t>Daržovių sėklos</t>
  </si>
  <si>
    <t>Vaisių sėklos</t>
  </si>
  <si>
    <t>Gėlių ir sėklos</t>
  </si>
  <si>
    <t>Neperdirbtas tabakas</t>
  </si>
  <si>
    <t>Cukrui gaminti naudojami augalai</t>
  </si>
  <si>
    <t>Cukriniai runkeliai</t>
  </si>
  <si>
    <t>Cukranendrės</t>
  </si>
  <si>
    <t>Šiaudai ir kiti pašarai</t>
  </si>
  <si>
    <t>Šiaudai</t>
  </si>
  <si>
    <t>Pašarai</t>
  </si>
  <si>
    <t>Augalinės žaliavos</t>
  </si>
  <si>
    <t>Tekstilės gaminiams gaminti naudojamos augalinės žaliavos</t>
  </si>
  <si>
    <t>Medvilnė</t>
  </si>
  <si>
    <t>Džiutas</t>
  </si>
  <si>
    <t>Linai</t>
  </si>
  <si>
    <t>Natūrali guma ir lateksas bei panašūs gaminiai</t>
  </si>
  <si>
    <t>Natūrali guma</t>
  </si>
  <si>
    <t>Natūralus lateksas</t>
  </si>
  <si>
    <t>Latekso gaminiai</t>
  </si>
  <si>
    <t>Specifinėse srityse naudojami augalai</t>
  </si>
  <si>
    <t>Augalai, naudojami parfumerijoje, farmacijoje arba kaip insekticidai ar panašiems tikslams</t>
  </si>
  <si>
    <t>Parfumerijoje naudojami augalai</t>
  </si>
  <si>
    <t>Farmacijoje naudojami augalai</t>
  </si>
  <si>
    <t>Insekticidams naudojami augalai</t>
  </si>
  <si>
    <t>Fungicidams arba kitiems panašiems tikslams naudojami augalai</t>
  </si>
  <si>
    <t>Augalų sėklos, naudojamos specifinėse srityse</t>
  </si>
  <si>
    <t>Sodininkystės ir medelynų produktai</t>
  </si>
  <si>
    <t>Sodininkystės produktai</t>
  </si>
  <si>
    <t>Gyvi augalai, svogūnėliai, šakniavaisiai, auginiai ir ūgliai</t>
  </si>
  <si>
    <t>Skintos gėlės</t>
  </si>
  <si>
    <t>Gėlių kompozicijos ir puokštės</t>
  </si>
  <si>
    <t>Gėrimams gaminti naudojami ir prieskoniniai augalai</t>
  </si>
  <si>
    <t>Gėrimams gaminti naudojami augalai</t>
  </si>
  <si>
    <t>Kavos pupelės</t>
  </si>
  <si>
    <t>Arbatmedžiai</t>
  </si>
  <si>
    <t>Matė</t>
  </si>
  <si>
    <t>Kakavos pupelės</t>
  </si>
  <si>
    <t>Neperdirbti prieskoniai</t>
  </si>
  <si>
    <t>Gyvūninės kilmės ir susiję produktai</t>
  </si>
  <si>
    <t>Bulių sperma</t>
  </si>
  <si>
    <t>Gyvūninės kilmės produktai</t>
  </si>
  <si>
    <t>Natūralus medus</t>
  </si>
  <si>
    <t>Sraigės</t>
  </si>
  <si>
    <t>Valgomi gyvūninės kilmės produktai</t>
  </si>
  <si>
    <t>Vaškas</t>
  </si>
  <si>
    <t>Kiaušiniai</t>
  </si>
  <si>
    <t>Mišraus ūkininkavimo produktai</t>
  </si>
  <si>
    <t>Žemės ūkio produktai</t>
  </si>
  <si>
    <t>Javai, bulvės, daržovės, vaisiai ir riešutai</t>
  </si>
  <si>
    <t>Javai ir bulvės</t>
  </si>
  <si>
    <t>Javai</t>
  </si>
  <si>
    <t>Kviečiai</t>
  </si>
  <si>
    <t>Kietieji kviečiai</t>
  </si>
  <si>
    <t>Paprastieji kviečiai</t>
  </si>
  <si>
    <t>Kukurūzai</t>
  </si>
  <si>
    <t>Ryžiai</t>
  </si>
  <si>
    <t>Miežiai</t>
  </si>
  <si>
    <t>Rugiai</t>
  </si>
  <si>
    <t>Avižos</t>
  </si>
  <si>
    <t>Salyklas</t>
  </si>
  <si>
    <t>Grūdų produktai</t>
  </si>
  <si>
    <t>Bulvės ir džiovintos daržovės</t>
  </si>
  <si>
    <t>Bulvės</t>
  </si>
  <si>
    <t>Džiovintos ankštinės daržovės ir ankštiniai augalai</t>
  </si>
  <si>
    <t>Džiovintos ankštinės daržovės</t>
  </si>
  <si>
    <t>Lęšiai</t>
  </si>
  <si>
    <t>Dvispalviai raženiai</t>
  </si>
  <si>
    <t>Džiovinti žirniai</t>
  </si>
  <si>
    <t>Ankštiniai augalai</t>
  </si>
  <si>
    <t>Daržovės, vaisiai ir riešutai</t>
  </si>
  <si>
    <t>Daržovės</t>
  </si>
  <si>
    <t>Šakniavaisiai ir šakniagumbiai</t>
  </si>
  <si>
    <t>Šakniavaisiai</t>
  </si>
  <si>
    <t>Burokėliai</t>
  </si>
  <si>
    <t>Morkos</t>
  </si>
  <si>
    <t>Svogūnai</t>
  </si>
  <si>
    <t>Ropės</t>
  </si>
  <si>
    <t>Šakniagumbiai</t>
  </si>
  <si>
    <t>Vaisinės daržovės</t>
  </si>
  <si>
    <t>Pupelės</t>
  </si>
  <si>
    <t>Stambiasėklės pupos</t>
  </si>
  <si>
    <t>Žaliosios pupelės</t>
  </si>
  <si>
    <t>Raudonžiedės pupelės</t>
  </si>
  <si>
    <t>Žirniai</t>
  </si>
  <si>
    <t>Daržo žirniai</t>
  </si>
  <si>
    <t>Šparaginiai žirniai</t>
  </si>
  <si>
    <t>Pipirai (daržovės)</t>
  </si>
  <si>
    <t>Pomidorai</t>
  </si>
  <si>
    <t>Cukinijos</t>
  </si>
  <si>
    <t>Grybai</t>
  </si>
  <si>
    <t>Agurkai</t>
  </si>
  <si>
    <t>Lapinės daržovės</t>
  </si>
  <si>
    <t>Salotos</t>
  </si>
  <si>
    <t>Salotų lapai</t>
  </si>
  <si>
    <t>Artišokai</t>
  </si>
  <si>
    <t>Špinatai</t>
  </si>
  <si>
    <t>Kopūstinės daržovės</t>
  </si>
  <si>
    <t>Kopūstai</t>
  </si>
  <si>
    <t>Žiediniai kopūstai</t>
  </si>
  <si>
    <t>Brokoliai</t>
  </si>
  <si>
    <t>Briuselio kopūstai</t>
  </si>
  <si>
    <t>Vaisiai ir riešutai</t>
  </si>
  <si>
    <t>Atogrąžų vaisiai ir riešutai</t>
  </si>
  <si>
    <t>Atogrąžų vaisiai</t>
  </si>
  <si>
    <t>Bananai</t>
  </si>
  <si>
    <t>Ananasai</t>
  </si>
  <si>
    <t>Mangai</t>
  </si>
  <si>
    <t>Datulės</t>
  </si>
  <si>
    <t>Razinos</t>
  </si>
  <si>
    <t>Figos</t>
  </si>
  <si>
    <t>Avokados</t>
  </si>
  <si>
    <t>Kiviai</t>
  </si>
  <si>
    <t>Kokoso riešutai</t>
  </si>
  <si>
    <t>Citrusų vaisiai</t>
  </si>
  <si>
    <t>Citrinos</t>
  </si>
  <si>
    <t>Apelsinai</t>
  </si>
  <si>
    <t>Greipfrutai</t>
  </si>
  <si>
    <t>Mandarinai</t>
  </si>
  <si>
    <t>Žaliosios citrinos</t>
  </si>
  <si>
    <t>Ne atogrąžų vaisiai</t>
  </si>
  <si>
    <t>Uogos</t>
  </si>
  <si>
    <t>Serbentai</t>
  </si>
  <si>
    <t>Agrastai</t>
  </si>
  <si>
    <t>Braškės</t>
  </si>
  <si>
    <t>Avietės</t>
  </si>
  <si>
    <t>Spanguolės</t>
  </si>
  <si>
    <t>Obuoliai, kriaušės ir svarainiai</t>
  </si>
  <si>
    <t>Obuoliai</t>
  </si>
  <si>
    <t>Kriaušės</t>
  </si>
  <si>
    <t>Svarainiai</t>
  </si>
  <si>
    <t>Kaulavaisiai</t>
  </si>
  <si>
    <t>Abrikosai</t>
  </si>
  <si>
    <t>Persikai</t>
  </si>
  <si>
    <t>Vyšnios</t>
  </si>
  <si>
    <t>Slyvos</t>
  </si>
  <si>
    <t>Vynuogės</t>
  </si>
  <si>
    <t>Valgomosios vynuogės</t>
  </si>
  <si>
    <t>Vyninės vynuogės</t>
  </si>
  <si>
    <t>Alyvuogės</t>
  </si>
  <si>
    <t>Ūkininkavimo, medžioklės ir žvejybos produktai</t>
  </si>
  <si>
    <t>Žuvys, vėžiagyviai ir vandens produktai</t>
  </si>
  <si>
    <t>Žuvys</t>
  </si>
  <si>
    <t>Plekšniažuvės</t>
  </si>
  <si>
    <t>Jūrų liežuviai</t>
  </si>
  <si>
    <t>Plekšnės</t>
  </si>
  <si>
    <t>Menkių šeimos žuvys</t>
  </si>
  <si>
    <t>Menkės</t>
  </si>
  <si>
    <t>Saidos</t>
  </si>
  <si>
    <t>Jūrinės lydekos</t>
  </si>
  <si>
    <t>Juodadėmės menkės</t>
  </si>
  <si>
    <t>Silkės</t>
  </si>
  <si>
    <t>Tunai</t>
  </si>
  <si>
    <t>Merlangai</t>
  </si>
  <si>
    <t>Mailius</t>
  </si>
  <si>
    <t>Lašišos</t>
  </si>
  <si>
    <t>Vėžiagyviai</t>
  </si>
  <si>
    <t>Austrės</t>
  </si>
  <si>
    <t>Kiautuotieji vėžiagyviai</t>
  </si>
  <si>
    <t>Vandens bestuburiai</t>
  </si>
  <si>
    <t>Vandens produktai</t>
  </si>
  <si>
    <t>Koralai ir kiti panašūs produktai</t>
  </si>
  <si>
    <t>Gamtinės pintys</t>
  </si>
  <si>
    <t>Jūriniai vandens augalai</t>
  </si>
  <si>
    <t>Dumbliai</t>
  </si>
  <si>
    <t>Galvijai, gyvuliai ir smulkūs gyvūnai</t>
  </si>
  <si>
    <t>Galvijai</t>
  </si>
  <si>
    <t>Stambieji raguočiai</t>
  </si>
  <si>
    <t>Veršiukai</t>
  </si>
  <si>
    <t>Gyvuliai</t>
  </si>
  <si>
    <t>Avys</t>
  </si>
  <si>
    <t>Ožkos</t>
  </si>
  <si>
    <t>Arkliai</t>
  </si>
  <si>
    <t>Kiaulės</t>
  </si>
  <si>
    <t>Gyvi naminiai paukščiai</t>
  </si>
  <si>
    <t>Smulkūs gyvūnai</t>
  </si>
  <si>
    <t>Triušiai</t>
  </si>
  <si>
    <t>Kiškiai</t>
  </si>
  <si>
    <t>Ūkio gyvūnų produktai</t>
  </si>
  <si>
    <t>Šviežias avių ir ožkų pienas</t>
  </si>
  <si>
    <t>Avių pienas</t>
  </si>
  <si>
    <t>Ožkų pienas</t>
  </si>
  <si>
    <t>Vilna ir gyvūnų plaukai</t>
  </si>
  <si>
    <t>Kirpta vilna</t>
  </si>
  <si>
    <t>Gyvūnų plaukai</t>
  </si>
  <si>
    <t>Šviežias karvės pienas</t>
  </si>
  <si>
    <t>Gyvūnų ausų įsagai</t>
  </si>
  <si>
    <t>Galvijų ausų įsagai</t>
  </si>
  <si>
    <t>Miškininkystės ir medienos ruošos produktai</t>
  </si>
  <si>
    <t>Mediena</t>
  </si>
  <si>
    <t>Spygliuočių mediena</t>
  </si>
  <si>
    <t>Atogrąžų medžių mediena</t>
  </si>
  <si>
    <t>Kurui skirta mediena</t>
  </si>
  <si>
    <t>Neapdorota mediena</t>
  </si>
  <si>
    <t>Minkšta mediena</t>
  </si>
  <si>
    <t>Medienos atliekos</t>
  </si>
  <si>
    <t>Panaudotos medienos atliekos</t>
  </si>
  <si>
    <t>Pjuvenos</t>
  </si>
  <si>
    <t>Rąstai</t>
  </si>
  <si>
    <t>Kietmedis</t>
  </si>
  <si>
    <t>Padarinė mediena</t>
  </si>
  <si>
    <t>Padarinės medienos gaminiai</t>
  </si>
  <si>
    <t>Kasybos mediena</t>
  </si>
  <si>
    <t>Sakai</t>
  </si>
  <si>
    <t>Balzamai</t>
  </si>
  <si>
    <t>Šlakas</t>
  </si>
  <si>
    <t>Kamštiena</t>
  </si>
  <si>
    <t>Natūrali kamštiena</t>
  </si>
  <si>
    <t>Pintiniai gaminiai</t>
  </si>
  <si>
    <t>Pinti gaminiai</t>
  </si>
  <si>
    <t>Miškininkystės produkcija</t>
  </si>
  <si>
    <t>Dekoratyviniai augalai, žolė, samanos ar kerpės</t>
  </si>
  <si>
    <t>Medelynų produktai</t>
  </si>
  <si>
    <t>Augalai</t>
  </si>
  <si>
    <t>Metiniai augalai</t>
  </si>
  <si>
    <t>Gėlių svogūnėliai</t>
  </si>
  <si>
    <t>Krūmai</t>
  </si>
  <si>
    <t>Medžiai</t>
  </si>
  <si>
    <t>Plaušiena</t>
  </si>
  <si>
    <t>Medienos plaušiena</t>
  </si>
  <si>
    <t>Cheminė medienos plaušiena</t>
  </si>
  <si>
    <t>Naftos produktai, kuras, elektra ir kiti energijos šaltiniai</t>
  </si>
  <si>
    <t>Kuras</t>
  </si>
  <si>
    <t>Kietasis kuras</t>
  </si>
  <si>
    <t>Akmens anglys ir iš akmens anglių pagamintas kuras</t>
  </si>
  <si>
    <t>Akmens anglys</t>
  </si>
  <si>
    <t>Iš akmens anglių pagamintas kuras</t>
  </si>
  <si>
    <t>Antracitas</t>
  </si>
  <si>
    <t>Briketai</t>
  </si>
  <si>
    <t>Iškastinis kuras</t>
  </si>
  <si>
    <t>Medienos kuras</t>
  </si>
  <si>
    <t>Lignitas ir durpės</t>
  </si>
  <si>
    <t>Lignitas</t>
  </si>
  <si>
    <t>Durpės</t>
  </si>
  <si>
    <t>Koksas</t>
  </si>
  <si>
    <t>Dujinis kuras</t>
  </si>
  <si>
    <t>Akmens anglių, dujotiekio arba panašios dujos</t>
  </si>
  <si>
    <t>Akmens anglių ar panašios dujos</t>
  </si>
  <si>
    <t>Dujotiekio dujos</t>
  </si>
  <si>
    <t>Propanas ir butanas</t>
  </si>
  <si>
    <t>Propano dujos</t>
  </si>
  <si>
    <t>Suskystintos propano dujos</t>
  </si>
  <si>
    <t>Butano dujos</t>
  </si>
  <si>
    <t>Suskystintos butano dujos</t>
  </si>
  <si>
    <t>Gamtinės dujos</t>
  </si>
  <si>
    <t>Nafta ir distiliatai</t>
  </si>
  <si>
    <t>Aviacinis žibalas</t>
  </si>
  <si>
    <t>Žibalo tipo reaktyvinis kuras</t>
  </si>
  <si>
    <t>Benzinas</t>
  </si>
  <si>
    <t>Bešvinis benzinas</t>
  </si>
  <si>
    <t>Benzinas su švinu</t>
  </si>
  <si>
    <t>Benzinas su etanoliu</t>
  </si>
  <si>
    <t>Suskystintos naftos dujos (LPG)</t>
  </si>
  <si>
    <t>Gazolis</t>
  </si>
  <si>
    <t>Dyzelinė alyva</t>
  </si>
  <si>
    <t>Dyzelinis kuras</t>
  </si>
  <si>
    <t>Dyzelinis kuras (0,2)</t>
  </si>
  <si>
    <t>Dyzelinis kuras (EN 590)</t>
  </si>
  <si>
    <t>Biodyzelinas</t>
  </si>
  <si>
    <t>Biodyzelinas (B20)</t>
  </si>
  <si>
    <t>Biodyzelinas (B100)</t>
  </si>
  <si>
    <t>Mazutas</t>
  </si>
  <si>
    <t>Krosnių kuras</t>
  </si>
  <si>
    <t>Mažasierės degiosios alyvos</t>
  </si>
  <si>
    <t>Naftos, akmens anglies ir alyvos produktai</t>
  </si>
  <si>
    <t>Tepimo preparatai</t>
  </si>
  <si>
    <t>Tepalinės alyvos ir tepimo priemonės</t>
  </si>
  <si>
    <t>Variklinės alyvos</t>
  </si>
  <si>
    <t>Kompresorinės mašininės alyvos</t>
  </si>
  <si>
    <t>Turbininės mašininės alyvos</t>
  </si>
  <si>
    <t>Pavarų alyvos</t>
  </si>
  <si>
    <t>Reduktorinės alyvos</t>
  </si>
  <si>
    <t>Alyvos, skirtos naudoti hidraulinėse sistemose ir kitiems tikslams</t>
  </si>
  <si>
    <t>Hidraulinių sistemų skysčiai</t>
  </si>
  <si>
    <t>Alyvos, skirtos liejiniams iš formų išimti</t>
  </si>
  <si>
    <t>Antikorozinės alyvos</t>
  </si>
  <si>
    <t>Elektroizoliacinės alyvos</t>
  </si>
  <si>
    <t>Stabdžių skysčiai</t>
  </si>
  <si>
    <t>Šviesiosios alyvos ir skystasis parafinas</t>
  </si>
  <si>
    <t>Šviesiosios alyvos</t>
  </si>
  <si>
    <t>Skystasis parafinas</t>
  </si>
  <si>
    <t>Naftos alyvos ir jos produktai</t>
  </si>
  <si>
    <t>Lengvosios alyvos</t>
  </si>
  <si>
    <t>Naftos alyvos</t>
  </si>
  <si>
    <t>Tepalinės sukibimo alyvos</t>
  </si>
  <si>
    <t>Vazelinas, vaškai ir specialieji benzinai</t>
  </si>
  <si>
    <t>Vazelinas ir vaškai</t>
  </si>
  <si>
    <t>Vazelinas</t>
  </si>
  <si>
    <t>Parafinas</t>
  </si>
  <si>
    <t>Naftos vaškas</t>
  </si>
  <si>
    <t>Naftos likučiai</t>
  </si>
  <si>
    <t>Specialieji benzinai</t>
  </si>
  <si>
    <t>Vaitspiritas</t>
  </si>
  <si>
    <t>Nafta (žalia)</t>
  </si>
  <si>
    <t>Su alyva ir akmens anglimis susiję produktai</t>
  </si>
  <si>
    <t>Bituminis arba naftingasis skalūnas</t>
  </si>
  <si>
    <t>Su akmens anglimis susiję produktai</t>
  </si>
  <si>
    <t>Nevalyta alyva</t>
  </si>
  <si>
    <t>Elektra, šildymas, saulės ir branduolinė energija</t>
  </si>
  <si>
    <t>Elektra</t>
  </si>
  <si>
    <t>Garas, karštas vanduo ir kiti su jais susiję produktai</t>
  </si>
  <si>
    <t>Karštas vanduo</t>
  </si>
  <si>
    <t>Garas</t>
  </si>
  <si>
    <t>Centralizuotas šilumos tiekimas</t>
  </si>
  <si>
    <t>Šilumos tiekimas dideliais atstumais</t>
  </si>
  <si>
    <t>Saulės energija</t>
  </si>
  <si>
    <t>Saulės paneliai</t>
  </si>
  <si>
    <t>Saulės kolektoriai šilumai gaminti</t>
  </si>
  <si>
    <t>Saulės fotovoltiniai moduliai</t>
  </si>
  <si>
    <t>Saulės energijos įranga</t>
  </si>
  <si>
    <t>Branduolinis kuras</t>
  </si>
  <si>
    <t>Uranas</t>
  </si>
  <si>
    <t>Plutonis</t>
  </si>
  <si>
    <t>Radioaktyviosios medžiagos</t>
  </si>
  <si>
    <t>Radioaktyvieji izotopai</t>
  </si>
  <si>
    <t>Kasyba, pagrindiniai metalai ir susiję produktai</t>
  </si>
  <si>
    <t>Smėlis ir molis</t>
  </si>
  <si>
    <t>Žvyras, smėlis, skaldyti akmenys ir užpildai</t>
  </si>
  <si>
    <t>Smėlis</t>
  </si>
  <si>
    <t>Natūralus smėlis</t>
  </si>
  <si>
    <t>Susmulkinti akmenys, skalda, akmens milteliai, žvirgždas, žvyras, skalda, akmenų mišiniai, smėlio ir žvyro mišiniai ir kiti užpildai</t>
  </si>
  <si>
    <t>Gargždas ir žvyras</t>
  </si>
  <si>
    <t>Gargždas</t>
  </si>
  <si>
    <t>Žvyras</t>
  </si>
  <si>
    <t>Užpildai</t>
  </si>
  <si>
    <t>Smėlio ir žvyro mišinys</t>
  </si>
  <si>
    <t>Skalda ir skaldyti akmenys</t>
  </si>
  <si>
    <t>Balastas</t>
  </si>
  <si>
    <t>Suskaldytas granitas</t>
  </si>
  <si>
    <t>Suskaldytas bazaltas</t>
  </si>
  <si>
    <t>Dirvožemis</t>
  </si>
  <si>
    <t>Viršutinė dirvožemio danga</t>
  </si>
  <si>
    <t>Podirvis</t>
  </si>
  <si>
    <t>Susmulkinti akmenys</t>
  </si>
  <si>
    <t>Makadamas, dervotas makadamas ir gudroniniai smėliai</t>
  </si>
  <si>
    <t>Makadamas</t>
  </si>
  <si>
    <t>Dervotas makadamas</t>
  </si>
  <si>
    <t>Gudroniniai smėliai</t>
  </si>
  <si>
    <t>Molis ir kaolinas</t>
  </si>
  <si>
    <t>Molis</t>
  </si>
  <si>
    <t>Kaolinas</t>
  </si>
  <si>
    <t>Mineralinės iškasenos chemijos pramonei ir trąšoms gaminti</t>
  </si>
  <si>
    <t>Mineralinės iškasenos trąšoms gaminti</t>
  </si>
  <si>
    <t>Gamtinis kalcis, aliuminio kalcio fosfatai ir neapdorotos gamtinės kalio druskos</t>
  </si>
  <si>
    <t>Gamtinis kalcis</t>
  </si>
  <si>
    <t>Aliuminio kalcio fosfatai</t>
  </si>
  <si>
    <t>Neapdorotos gamtinės kalio druskos</t>
  </si>
  <si>
    <t>Geležies piritas</t>
  </si>
  <si>
    <t>Nedegtas geležies piritas</t>
  </si>
  <si>
    <t>Mineralinės iškasenos chemijos pramonei</t>
  </si>
  <si>
    <t>Druskos ir grynas natrio chloridas</t>
  </si>
  <si>
    <t>Akmens druska</t>
  </si>
  <si>
    <t>Jūros druska</t>
  </si>
  <si>
    <t>Išgarinta druska ir grynas natrio chloridas</t>
  </si>
  <si>
    <t>Druskos tirpalas</t>
  </si>
  <si>
    <t>Su kasyba ir karjerų eksploatavimu susiję produktai</t>
  </si>
  <si>
    <t>Brangakmeniai ir pusbrangiai akmenys, pemza, švitras, natūralios šlifuojamosios medžiagos, kiti mineralai ir brangieji metalai</t>
  </si>
  <si>
    <t>Brangakmeniai ir pusbrangiai akmenys</t>
  </si>
  <si>
    <t>Brangakmeniai</t>
  </si>
  <si>
    <t>Brangakmenių milteliai arba dulkės</t>
  </si>
  <si>
    <t>Pusbrangiai akmenys</t>
  </si>
  <si>
    <t>Pusbrangių akmenų milteliai arba dulkės</t>
  </si>
  <si>
    <t>Pramoniniai deimantai, pemza, švitras ir kitos natūralios šlifuojamosios medžiagos</t>
  </si>
  <si>
    <t>Pemza</t>
  </si>
  <si>
    <t>Pramoniniai deimantai</t>
  </si>
  <si>
    <t>Švitras</t>
  </si>
  <si>
    <t>Natūralios šlifuojamosios medžiagos</t>
  </si>
  <si>
    <t>Mineralai, brangieji metalai ir panašūs produktai</t>
  </si>
  <si>
    <t>Mineralai</t>
  </si>
  <si>
    <t>Auksas</t>
  </si>
  <si>
    <t>Sidabras</t>
  </si>
  <si>
    <t>Platina</t>
  </si>
  <si>
    <t>Metalų rūdos ir lydiniai</t>
  </si>
  <si>
    <t>Metalų rūdos</t>
  </si>
  <si>
    <t>Geležies rūda</t>
  </si>
  <si>
    <t>Spalvotųjų metalų rūda</t>
  </si>
  <si>
    <t>Vario rūda</t>
  </si>
  <si>
    <t>Nikelio rūda</t>
  </si>
  <si>
    <t>Aliuminio rūda</t>
  </si>
  <si>
    <t>Brangiųjų metalų rūda</t>
  </si>
  <si>
    <t>Švino rūda</t>
  </si>
  <si>
    <t>Cinko rūda</t>
  </si>
  <si>
    <t>Alavo rūda</t>
  </si>
  <si>
    <t>Urano ir torio rūda</t>
  </si>
  <si>
    <t>Urano rūda</t>
  </si>
  <si>
    <t>Torio rūda</t>
  </si>
  <si>
    <t>Įvairios rūdos</t>
  </si>
  <si>
    <t>Lydiniai</t>
  </si>
  <si>
    <t>Ferolydiniai</t>
  </si>
  <si>
    <t>Ne ECSC ferolydiniai</t>
  </si>
  <si>
    <t>Feromanganas</t>
  </si>
  <si>
    <t>Ferochromas</t>
  </si>
  <si>
    <t>Feronikelis</t>
  </si>
  <si>
    <t>Plienas</t>
  </si>
  <si>
    <t>Šlakas, nuodegos, juodųjų metalų atliekos ir laužas</t>
  </si>
  <si>
    <t>Pagrindiniai metalai</t>
  </si>
  <si>
    <t>Geležis, švinas, cinkas, alavas ir varis</t>
  </si>
  <si>
    <t>Geležis</t>
  </si>
  <si>
    <t>Geležies luitai</t>
  </si>
  <si>
    <t>Švinas</t>
  </si>
  <si>
    <t>Cinkas</t>
  </si>
  <si>
    <t>Alavas</t>
  </si>
  <si>
    <t>Varis</t>
  </si>
  <si>
    <t>Aliuminis, nikelis, skandis, titanas ir vanadis</t>
  </si>
  <si>
    <t>Aliuminis</t>
  </si>
  <si>
    <t>Aliuminio oksidas</t>
  </si>
  <si>
    <t>Nikelis</t>
  </si>
  <si>
    <t>Skandis</t>
  </si>
  <si>
    <t>Titanas</t>
  </si>
  <si>
    <t>Vanadis</t>
  </si>
  <si>
    <t>Chromas, manganas, kobaltas, itris ir cirkonis</t>
  </si>
  <si>
    <t>Chromas</t>
  </si>
  <si>
    <t>Manganas</t>
  </si>
  <si>
    <t>Kobaltas</t>
  </si>
  <si>
    <t>Itris</t>
  </si>
  <si>
    <t>Cirkonis</t>
  </si>
  <si>
    <t>Molibdenas, technecis, rutenis ir rodis</t>
  </si>
  <si>
    <t>Molibdenas</t>
  </si>
  <si>
    <t>Technecis</t>
  </si>
  <si>
    <t>Rutenis</t>
  </si>
  <si>
    <t>Rodis</t>
  </si>
  <si>
    <t>Kadmis, liutecis, hafnis, tantalas ir volframas</t>
  </si>
  <si>
    <t>Kadmis</t>
  </si>
  <si>
    <t>Liutecis</t>
  </si>
  <si>
    <t>Hafnis</t>
  </si>
  <si>
    <t>Tantalas</t>
  </si>
  <si>
    <t>Volframas</t>
  </si>
  <si>
    <t>Iridis, galis, indis, talis ir baris</t>
  </si>
  <si>
    <t>Iridis</t>
  </si>
  <si>
    <t>Galis</t>
  </si>
  <si>
    <t>Indis</t>
  </si>
  <si>
    <t>Talis</t>
  </si>
  <si>
    <t>Baris</t>
  </si>
  <si>
    <t>Cezis, stroncis, rubidis ir kalcis</t>
  </si>
  <si>
    <t>Cezis</t>
  </si>
  <si>
    <t>Stroncis</t>
  </si>
  <si>
    <t>Rubidis</t>
  </si>
  <si>
    <t>Kalcis</t>
  </si>
  <si>
    <t>Kalis, magnis, natris ir litis</t>
  </si>
  <si>
    <t>Kalis</t>
  </si>
  <si>
    <t>Magnis</t>
  </si>
  <si>
    <t>Natris</t>
  </si>
  <si>
    <t>Litis</t>
  </si>
  <si>
    <t>Niobis, osmis, renis ir paladis</t>
  </si>
  <si>
    <t>Niobis</t>
  </si>
  <si>
    <t>Osmis</t>
  </si>
  <si>
    <t>Renis</t>
  </si>
  <si>
    <t>Paladis</t>
  </si>
  <si>
    <t>Įvairūs ne metalo mineraliniai produktai</t>
  </si>
  <si>
    <t>Abrazyviniai produktai</t>
  </si>
  <si>
    <t>Girnakmeniai, tekėlai ir šlifavimo diskai</t>
  </si>
  <si>
    <t>Girnakmeniai</t>
  </si>
  <si>
    <t>Tekėlai</t>
  </si>
  <si>
    <t>Šlifavimo diskai</t>
  </si>
  <si>
    <t>Abrazyviniai milteliai arba grūdeliai</t>
  </si>
  <si>
    <t>Dirbtinis korundas</t>
  </si>
  <si>
    <t>Dirbtinis grafitas</t>
  </si>
  <si>
    <t>Stiklas</t>
  </si>
  <si>
    <t>Stiklo pluoštas</t>
  </si>
  <si>
    <t>Perdirbti skirtos antrinės žaliavos</t>
  </si>
  <si>
    <t>Perdirbti skirtos antrinės metalų žaliavos</t>
  </si>
  <si>
    <t>Perdirbti skirtos antrinės ne metalų žaliavos</t>
  </si>
  <si>
    <t>Pelenai ir liekanos, kurių sudėtyje yra metalų</t>
  </si>
  <si>
    <t>Maistas, gėrimai, tabakas ir susiję produktai</t>
  </si>
  <si>
    <t>Gyvūninės kilmės produktai, mėsa ir mėsos produktai</t>
  </si>
  <si>
    <t>Mėsa</t>
  </si>
  <si>
    <t>Galvijų mėsa</t>
  </si>
  <si>
    <t>Jautiena</t>
  </si>
  <si>
    <t>Veršiena</t>
  </si>
  <si>
    <t>Naminiai paukščiai</t>
  </si>
  <si>
    <t>Šviežia paukštiena</t>
  </si>
  <si>
    <t>Žąsys</t>
  </si>
  <si>
    <t>Kalakutai</t>
  </si>
  <si>
    <t>Vištos</t>
  </si>
  <si>
    <t>Antys</t>
  </si>
  <si>
    <t>Naminių paukščių kepenys</t>
  </si>
  <si>
    <t>Kepeninė</t>
  </si>
  <si>
    <t>Kiauliena</t>
  </si>
  <si>
    <t>Subproduktai</t>
  </si>
  <si>
    <t>Ėriena ir aviena</t>
  </si>
  <si>
    <t>Ėriena</t>
  </si>
  <si>
    <t>Aviena</t>
  </si>
  <si>
    <t>Ožkiena</t>
  </si>
  <si>
    <t>Arkliena, asilo, mulo arba arklėno mėsa</t>
  </si>
  <si>
    <t>Arkliena</t>
  </si>
  <si>
    <t>Asilo, mulo arba arklėno mėsa</t>
  </si>
  <si>
    <t>Įvairi mėsa</t>
  </si>
  <si>
    <t>Triušiena</t>
  </si>
  <si>
    <t>Kiškiena</t>
  </si>
  <si>
    <t>Medžiojamųjų gyvūnų mėsa</t>
  </si>
  <si>
    <t>Varlių šlaunelės</t>
  </si>
  <si>
    <t>Balandžiai</t>
  </si>
  <si>
    <t>Žuvų mėsa</t>
  </si>
  <si>
    <t>Mėsos gaminiai</t>
  </si>
  <si>
    <t>Mėsos konservai ir gaminiai</t>
  </si>
  <si>
    <t>Faršo gaminiai</t>
  </si>
  <si>
    <t>Faršas</t>
  </si>
  <si>
    <t>Dešros gaminiai</t>
  </si>
  <si>
    <t>Dešros</t>
  </si>
  <si>
    <t>Kraujinės dešros</t>
  </si>
  <si>
    <t>Paukštienos dešros</t>
  </si>
  <si>
    <t>Džiovinta, sūdyta, rūkyta ar prieskoniais paskaninta mėsa</t>
  </si>
  <si>
    <t>Rūkytas kumpis</t>
  </si>
  <si>
    <t>Bekoniena</t>
  </si>
  <si>
    <t>Saliamis</t>
  </si>
  <si>
    <t>Kepenų gaminiai</t>
  </si>
  <si>
    <t>Paštetas</t>
  </si>
  <si>
    <t>Žąsų ar ančių kepenėlių gaminiai</t>
  </si>
  <si>
    <t>Kiaulienos produktai</t>
  </si>
  <si>
    <t>Kumpis</t>
  </si>
  <si>
    <t>Mėsos kukuliai</t>
  </si>
  <si>
    <t>Paruošti kiaulienos patiekalai</t>
  </si>
  <si>
    <t>Paukštienos produktai</t>
  </si>
  <si>
    <t>Jautienos ir veršienos produktai</t>
  </si>
  <si>
    <t>Jautienos kukuliai</t>
  </si>
  <si>
    <t>Malta jautiena</t>
  </si>
  <si>
    <t>Jautienos mėsainiai</t>
  </si>
  <si>
    <t>Mėsos pusgaminiai</t>
  </si>
  <si>
    <t>Paruošta ir konservuota žuvis</t>
  </si>
  <si>
    <t>Žuvies filė, žuvies kepenėlės ir ikrai</t>
  </si>
  <si>
    <t>Žuvies filė</t>
  </si>
  <si>
    <t>Šviežia žuvies filė</t>
  </si>
  <si>
    <t>Žuvų ikrai</t>
  </si>
  <si>
    <t>Žuvies kepenėlės</t>
  </si>
  <si>
    <t>Sušaldyta žuvis, žuvies filė ir kiti žuvies produktai</t>
  </si>
  <si>
    <t>Sušaldyta žuvis</t>
  </si>
  <si>
    <t>Sušaldyti žuvies produktai</t>
  </si>
  <si>
    <t>Vytinta arba sūdyta žuvis, užpilta sūrimu žuvis, rūkyta žuvis</t>
  </si>
  <si>
    <t>Vytinta žuvis</t>
  </si>
  <si>
    <t>Sūdyta žuvis</t>
  </si>
  <si>
    <t>Žuvis, užpilta sūrymu</t>
  </si>
  <si>
    <t>Rūkyta žuvis</t>
  </si>
  <si>
    <t>Konservuota žuvis</t>
  </si>
  <si>
    <t>Žuvies konservai ir kita paruošta ar konservuota žuvis</t>
  </si>
  <si>
    <t>Prieskoniais pabarstyta, konservuota žuvis arba žuvies konservai</t>
  </si>
  <si>
    <t>Lašišos konservai</t>
  </si>
  <si>
    <t>Paruošta arba konservuota silkė</t>
  </si>
  <si>
    <t>Sardinės</t>
  </si>
  <si>
    <t>Tuno konservai</t>
  </si>
  <si>
    <t>Skumbrė</t>
  </si>
  <si>
    <t>Ančiuviai</t>
  </si>
  <si>
    <t>Žuvies piršteliai</t>
  </si>
  <si>
    <t>Prieskoniais apibarstyti žuvies gaminiai</t>
  </si>
  <si>
    <t>Paruošti žuvies patiekalai</t>
  </si>
  <si>
    <t>Žuvies gaminiai</t>
  </si>
  <si>
    <t>Ikrai ir žuvų ikreliai</t>
  </si>
  <si>
    <t>Ikrai</t>
  </si>
  <si>
    <t>Žuvų ikreliai</t>
  </si>
  <si>
    <t>Jūros gėrybės</t>
  </si>
  <si>
    <t>Šaldyti vėžiagyviai</t>
  </si>
  <si>
    <t>Paruošti arba konservuoti vėžiagyviai</t>
  </si>
  <si>
    <t>Kiautuotųjų vėžiagyvių gaminiai</t>
  </si>
  <si>
    <t>Vaisiai, daržovės ir panašūs produktai</t>
  </si>
  <si>
    <t>Bulvės ir bulvių produktai</t>
  </si>
  <si>
    <t>Šaldytos bulvės</t>
  </si>
  <si>
    <t>Bulvių traškučiai arba bulvių šiaudeliai</t>
  </si>
  <si>
    <t>Griežinėliais arba kubeliais supjaustytos ir kitos sušaldytos bulvės</t>
  </si>
  <si>
    <t>Bulvių produktai</t>
  </si>
  <si>
    <t>Tirpi bulvių košė</t>
  </si>
  <si>
    <t>Apkepti bulvių šiaudeliai</t>
  </si>
  <si>
    <t>Bulvių traškučiai</t>
  </si>
  <si>
    <t>Prieskoniais paskaninti bulvių traškučiai</t>
  </si>
  <si>
    <t>Bulvių užkandžiai</t>
  </si>
  <si>
    <t>Bulvių kroketai</t>
  </si>
  <si>
    <t>Perdirbtos bulvės</t>
  </si>
  <si>
    <t>Vaisių ir daržovių sultys</t>
  </si>
  <si>
    <t>Vaisių sultys</t>
  </si>
  <si>
    <t>Apelsinų sultys</t>
  </si>
  <si>
    <t>Greipfrutų sultys</t>
  </si>
  <si>
    <t>Citrinų sultys</t>
  </si>
  <si>
    <t>Ananasų sultys</t>
  </si>
  <si>
    <t>Vynuogių sultys</t>
  </si>
  <si>
    <t>Obuolių sultys</t>
  </si>
  <si>
    <t>Nekoncentruotų sulčių mišiniai</t>
  </si>
  <si>
    <t>Koncentruotos sultys</t>
  </si>
  <si>
    <t>Daržovių sultys</t>
  </si>
  <si>
    <t>Pomidorų sultys</t>
  </si>
  <si>
    <t>Perdirbti vaisiai ir daržovės</t>
  </si>
  <si>
    <t>Perdirbtos daržovės</t>
  </si>
  <si>
    <t>Šviežios arba sušaldytos daržovės</t>
  </si>
  <si>
    <t>Perdirbti šakniavaisiai</t>
  </si>
  <si>
    <t>Perdirbti šakniagumbiai</t>
  </si>
  <si>
    <t>Pupos, žirniai, pipirai, pomidorai ir kitos daržovės</t>
  </si>
  <si>
    <t>Perdirbtos pupelės</t>
  </si>
  <si>
    <t>Perdirbti žirniai</t>
  </si>
  <si>
    <t>Išaižyti žirniai</t>
  </si>
  <si>
    <t>Perdirbti pomidorai</t>
  </si>
  <si>
    <t>Perdirbti grybai</t>
  </si>
  <si>
    <t>Perdirbti pipirai</t>
  </si>
  <si>
    <t>Sojos pupelių daigai</t>
  </si>
  <si>
    <t>Valgomieji trumai</t>
  </si>
  <si>
    <t>Lapinės ir kopūstinių šeimos daržovės</t>
  </si>
  <si>
    <t>Perdirbti kopūstai</t>
  </si>
  <si>
    <t>Perdirbti ankštiniai augalai</t>
  </si>
  <si>
    <t>Sušaldytos daržovės</t>
  </si>
  <si>
    <t>Konservuotos daržovės arba daržovių konservai</t>
  </si>
  <si>
    <t>Pupelės pomidorų padaže</t>
  </si>
  <si>
    <t>Skrudintos pupelės</t>
  </si>
  <si>
    <t>Konservuoti pomidorai</t>
  </si>
  <si>
    <t>Pomidorų konservai</t>
  </si>
  <si>
    <t>Pomidorų tyrė</t>
  </si>
  <si>
    <t>Koncentruota pomidorų tyrė</t>
  </si>
  <si>
    <t>Pomidorų padažas</t>
  </si>
  <si>
    <t>Grybų konservai</t>
  </si>
  <si>
    <t>Perdirbtos alyvuogės</t>
  </si>
  <si>
    <t>Daržovių konservai</t>
  </si>
  <si>
    <t>Raugintų kopūstų konservai</t>
  </si>
  <si>
    <t>Žirnių konservai</t>
  </si>
  <si>
    <t>Konservuotos išlukštentos pupelės</t>
  </si>
  <si>
    <t>Konservuotos nelukštentos pupelės</t>
  </si>
  <si>
    <t>Šparagų konservai</t>
  </si>
  <si>
    <t>Alyvuogių konservai</t>
  </si>
  <si>
    <t>Saldieji kukurūzai</t>
  </si>
  <si>
    <t>Konservuotos neilgam laikymui daržovės</t>
  </si>
  <si>
    <t>Su actu konservuotos daržovės</t>
  </si>
  <si>
    <t>Perdirbti vaisiai ir riešutai</t>
  </si>
  <si>
    <t>Perdirbti vaisiai</t>
  </si>
  <si>
    <t>Perdirbti obuoliai</t>
  </si>
  <si>
    <t>Perdirbtos kriaušės</t>
  </si>
  <si>
    <t>Perdirbti bananai</t>
  </si>
  <si>
    <t>Rabarbarai</t>
  </si>
  <si>
    <t>Melionai</t>
  </si>
  <si>
    <t>Džemai ir marmeladai, vaisių drebučiai, vaisių ar riešutų tyrės ir pastos</t>
  </si>
  <si>
    <t>Marmeladai</t>
  </si>
  <si>
    <t>Apelsinų marmeladas</t>
  </si>
  <si>
    <t>Citrinų marmeladas</t>
  </si>
  <si>
    <t>Vaisių drebučiai</t>
  </si>
  <si>
    <t>Vaisių pastos</t>
  </si>
  <si>
    <t>Riešutų pastos</t>
  </si>
  <si>
    <t>Žemės riešutų kremas</t>
  </si>
  <si>
    <t>Vaisių tyrės</t>
  </si>
  <si>
    <t>Džemai</t>
  </si>
  <si>
    <t>Abrikosų džemas</t>
  </si>
  <si>
    <t>Mėlynių džemas</t>
  </si>
  <si>
    <t>Juodųjų serbentų džemas</t>
  </si>
  <si>
    <t>Vyšnių džemas</t>
  </si>
  <si>
    <t>Aviečių džemas</t>
  </si>
  <si>
    <t>Braškių džemas</t>
  </si>
  <si>
    <t>Perdirbti riešutai</t>
  </si>
  <si>
    <t>Skrudinti ar sūdyti riešutai</t>
  </si>
  <si>
    <t>Konservuoti vaisiai</t>
  </si>
  <si>
    <t>Džiovinti vaisiai</t>
  </si>
  <si>
    <t>Perdirbti serbentai</t>
  </si>
  <si>
    <t>Perdirbtos razinos</t>
  </si>
  <si>
    <t>Sultana veislės razinos</t>
  </si>
  <si>
    <t>Šalutiniai daržovių produktai</t>
  </si>
  <si>
    <t>Gyvulinis ir augalinis aliejus ir riebalai</t>
  </si>
  <si>
    <t>Neapdorotas gyvulinis ar augalinis aliejus ir riebalai</t>
  </si>
  <si>
    <t>Gyvulinis ar augalinis aliejus</t>
  </si>
  <si>
    <t>Augalinis aliejus</t>
  </si>
  <si>
    <t>Alyvuogių aliejus</t>
  </si>
  <si>
    <t>Sezamo sėklų aliejus</t>
  </si>
  <si>
    <t>Žemės riešutų aliejus</t>
  </si>
  <si>
    <t>Kokosų aliejus</t>
  </si>
  <si>
    <t>Maistinis aliejus</t>
  </si>
  <si>
    <t>Kepamasis aliejus</t>
  </si>
  <si>
    <t>Riebalai</t>
  </si>
  <si>
    <t>Gyvuliniai riebalai</t>
  </si>
  <si>
    <t>Augaliniai riebalai</t>
  </si>
  <si>
    <t>Augalinių riebalų arba aliejų kietosios liekanos</t>
  </si>
  <si>
    <t>Išspaudos</t>
  </si>
  <si>
    <t>Rafinuotas aliejus ir riebalai</t>
  </si>
  <si>
    <t>Rafinuotas aliejus</t>
  </si>
  <si>
    <t>Rafinuoti riebalai</t>
  </si>
  <si>
    <t>Sukietinti arba esterinti aliejai arba riebalai</t>
  </si>
  <si>
    <t>Augalinis vaškas</t>
  </si>
  <si>
    <t>Valgomieji riebalai</t>
  </si>
  <si>
    <t>Margarinas ir kiti panašūs gaminiai</t>
  </si>
  <si>
    <t>Margarinas</t>
  </si>
  <si>
    <t>Skystas margarinas</t>
  </si>
  <si>
    <t>Neriebios arba liesos pastos</t>
  </si>
  <si>
    <t>Pieno produktai</t>
  </si>
  <si>
    <t>Pienas ir grietinėlė</t>
  </si>
  <si>
    <t>Pienas</t>
  </si>
  <si>
    <t>Pasterizuotas pienas</t>
  </si>
  <si>
    <t>Sterilizuotas pienas</t>
  </si>
  <si>
    <t>Ypač aukštoje temperatūroje kaitintas pienas</t>
  </si>
  <si>
    <t>Nugriebtas pienas</t>
  </si>
  <si>
    <t>Pusiau nugriebtas pienas</t>
  </si>
  <si>
    <t>Nenugriebtas pienas</t>
  </si>
  <si>
    <t>Kondensuotas pienas</t>
  </si>
  <si>
    <t>Pieno milteliai</t>
  </si>
  <si>
    <t>Grietinė</t>
  </si>
  <si>
    <t>Pilstoma grietinė</t>
  </si>
  <si>
    <t>Tiršta separuota grietinėlė</t>
  </si>
  <si>
    <t>Šviežiai sutirštėjusi grietinė</t>
  </si>
  <si>
    <t>Plakti tinkama grietinėlė</t>
  </si>
  <si>
    <t>Sviestas</t>
  </si>
  <si>
    <t>Sūrio gaminiai</t>
  </si>
  <si>
    <t>Stalo sūris</t>
  </si>
  <si>
    <t>Šviežias sūris</t>
  </si>
  <si>
    <t>Varškės sūris</t>
  </si>
  <si>
    <t>Minkštas sūris</t>
  </si>
  <si>
    <t>Feta sūris</t>
  </si>
  <si>
    <t>Trinti, miltelių pavidalo, pelėsiniai ir kiti sūriai</t>
  </si>
  <si>
    <t>Pelėsinis sūris</t>
  </si>
  <si>
    <t>Čederis</t>
  </si>
  <si>
    <t>Trintas sūris</t>
  </si>
  <si>
    <t>Parmezano sūris</t>
  </si>
  <si>
    <t>Kietas sūris</t>
  </si>
  <si>
    <t>Tepamas sūris</t>
  </si>
  <si>
    <t>Įvairūs pieno produktai</t>
  </si>
  <si>
    <t>Jogurtas ir kiti fermentuoto pieno produktai</t>
  </si>
  <si>
    <t>Jogurtas</t>
  </si>
  <si>
    <t>Nearomatintas jogurtas</t>
  </si>
  <si>
    <t>Aromatintas jogurtas</t>
  </si>
  <si>
    <t>Pasukos</t>
  </si>
  <si>
    <t>Kazeinas</t>
  </si>
  <si>
    <t>Laktozė arba laktozės sirupas</t>
  </si>
  <si>
    <t>Išrūgos</t>
  </si>
  <si>
    <t>Valgomieji ledai ir susiję produktai</t>
  </si>
  <si>
    <t>Valgomieji ledai</t>
  </si>
  <si>
    <t>Šerbetas</t>
  </si>
  <si>
    <t>Grūdų malūno produktai, krakmolas ir krakmolo gaminiai</t>
  </si>
  <si>
    <t>Grūdų malūno produktai</t>
  </si>
  <si>
    <t>Lukštenti ryžiai</t>
  </si>
  <si>
    <t>Javų ar daržovių miltai ir kiti panašūs produktai</t>
  </si>
  <si>
    <t>Kvietiniai miltai</t>
  </si>
  <si>
    <t>Rupūs miltai</t>
  </si>
  <si>
    <t>Miltai duonai kepti</t>
  </si>
  <si>
    <t>Paprasti miltai</t>
  </si>
  <si>
    <t>Miltai kepiniams</t>
  </si>
  <si>
    <t>Tešlą keliantys miltai</t>
  </si>
  <si>
    <t>Javų miltai</t>
  </si>
  <si>
    <t>Kukurūzų miltai</t>
  </si>
  <si>
    <t>Ryžių miltai</t>
  </si>
  <si>
    <t>Daržovių miltai ir rupūs miltai</t>
  </si>
  <si>
    <t>Mišiniai kepiniams</t>
  </si>
  <si>
    <t>Mišiniai tortui</t>
  </si>
  <si>
    <t>Kepimo mišiniai</t>
  </si>
  <si>
    <t>Kepyklų produkcija</t>
  </si>
  <si>
    <t>Javų grūdų gaminiai</t>
  </si>
  <si>
    <t>Maltos avižos</t>
  </si>
  <si>
    <t>Javų produktai</t>
  </si>
  <si>
    <t>Javainių gaminiai pusryčiams</t>
  </si>
  <si>
    <t>Kukurūzų dribsniai</t>
  </si>
  <si>
    <t>Javainiai arba lygiaverčiai produktai</t>
  </si>
  <si>
    <t>Išpūsti kviečiai</t>
  </si>
  <si>
    <t>Avižiniai dribsniai</t>
  </si>
  <si>
    <t>Apdoroti ryžiai</t>
  </si>
  <si>
    <t>Ilgagrūdžiai ryžiai</t>
  </si>
  <si>
    <t>Nulukštenti ryžiai</t>
  </si>
  <si>
    <t>Skaldyti ryžiai</t>
  </si>
  <si>
    <t>Sėlenos</t>
  </si>
  <si>
    <t>Krakmolas ir krakmolo produktai</t>
  </si>
  <si>
    <t>Kukurūzų aliejus</t>
  </si>
  <si>
    <t>Gliukozė ir gliukozės gaminiai, fruktozė ir fruktozės gaminiai</t>
  </si>
  <si>
    <t>Gliukozė ir gliukozės gaminiai</t>
  </si>
  <si>
    <t>Gliukozė</t>
  </si>
  <si>
    <t>Gliukozės sirupas</t>
  </si>
  <si>
    <t>Fruktozė ir fruktozės gaminiai</t>
  </si>
  <si>
    <t>Fruktozė</t>
  </si>
  <si>
    <t>Fruktozės gaminiai</t>
  </si>
  <si>
    <t>Fruktozės tirpalai</t>
  </si>
  <si>
    <t>Fruktozės sirupas</t>
  </si>
  <si>
    <t>Krakmolas</t>
  </si>
  <si>
    <t>Tapijoka</t>
  </si>
  <si>
    <t>Manų kruopos</t>
  </si>
  <si>
    <t>Milteliai saldaus pieno ir kiaušinių kremui gaminti</t>
  </si>
  <si>
    <t>Gyvūnų pašarai</t>
  </si>
  <si>
    <t>Paruošti pašarai ūkio ir kitiems gyvūnams</t>
  </si>
  <si>
    <t>Žuvų maistas</t>
  </si>
  <si>
    <t>Sausieji pašarai</t>
  </si>
  <si>
    <t>Naminių gyvūnėlių ėdalas</t>
  </si>
  <si>
    <t>Įvairūs maisto produktai</t>
  </si>
  <si>
    <t>Duonos gaminiai, švieži kepiniai ir pyrago gaminiai</t>
  </si>
  <si>
    <t>Duonos gaminiai</t>
  </si>
  <si>
    <t>Duona</t>
  </si>
  <si>
    <t>Bandelės</t>
  </si>
  <si>
    <t>Raguoliai</t>
  </si>
  <si>
    <t>Minkštos, viena puse subadytos bandelės</t>
  </si>
  <si>
    <t>Paruošti duonos gaminiai</t>
  </si>
  <si>
    <t>Sumuštiniai</t>
  </si>
  <si>
    <t>Paruošti sumuštiniai</t>
  </si>
  <si>
    <t>Kepiniai ir pyrago gaminiai</t>
  </si>
  <si>
    <t>Kepiniai</t>
  </si>
  <si>
    <t>Pyragai</t>
  </si>
  <si>
    <t>Pikantiški pyragai</t>
  </si>
  <si>
    <t>Saldieji pyragai</t>
  </si>
  <si>
    <t>Pyrago gaminiai</t>
  </si>
  <si>
    <t>Gaminiai pusryčiams</t>
  </si>
  <si>
    <t>Džiūvėsiai ir sausainiai; konservuoti konditerijos kepiniai ir pyragaičiai</t>
  </si>
  <si>
    <t>Skrudintos duonos gaminiai ir konditerijos kepiniai</t>
  </si>
  <si>
    <t>Skrudintos duonos gaminiai</t>
  </si>
  <si>
    <t>Skrudinta duona</t>
  </si>
  <si>
    <t>Duonos traškučiai</t>
  </si>
  <si>
    <t>Džiūvėsėliai</t>
  </si>
  <si>
    <t>Saldieji sausainiai</t>
  </si>
  <si>
    <t>Cukrus ir kiti panašūs gaminiai</t>
  </si>
  <si>
    <t>Cukrus</t>
  </si>
  <si>
    <t>Baltasis cukrus</t>
  </si>
  <si>
    <t>Klevų cukrus ir klevų sirupas</t>
  </si>
  <si>
    <t>Melasa</t>
  </si>
  <si>
    <t>Cukrų sirupai</t>
  </si>
  <si>
    <t>Medus</t>
  </si>
  <si>
    <t>Cukraus gamybos atliekos</t>
  </si>
  <si>
    <t>Cukraus gaminiai</t>
  </si>
  <si>
    <t>Desertai</t>
  </si>
  <si>
    <t>Pyrago tešlos apkepas su vaisiais, sūriu ir kt.</t>
  </si>
  <si>
    <t>Kakava, šokoladas ir konditerijos gaminiai iš cukraus</t>
  </si>
  <si>
    <t>Kakava</t>
  </si>
  <si>
    <t>Kakavos pasta</t>
  </si>
  <si>
    <t>Kakavos sviestas, riebalai ar aliejus</t>
  </si>
  <si>
    <t>Nesaldinti kakavos milteliai</t>
  </si>
  <si>
    <t>Saldūs kakavos milteliai</t>
  </si>
  <si>
    <t>Šokoladas ir konditerijos gaminiai iš cukraus</t>
  </si>
  <si>
    <t>Šokoladas</t>
  </si>
  <si>
    <t>Šokolado gaminiai</t>
  </si>
  <si>
    <t>Šokolado gėrimas</t>
  </si>
  <si>
    <t>Šokolado plytelės</t>
  </si>
  <si>
    <t>Konditerijos gaminiai</t>
  </si>
  <si>
    <t>Saldainiai iš virtos cukraus masės</t>
  </si>
  <si>
    <t>Nuga</t>
  </si>
  <si>
    <t>Vaisiai, riešutai ar vaisių žievelės cukruje</t>
  </si>
  <si>
    <t>Tešlos gaminiai</t>
  </si>
  <si>
    <t>Miltiniai produktai</t>
  </si>
  <si>
    <t>Nevirti tešlos gaminiai</t>
  </si>
  <si>
    <t>Paruošti tešlos gaminiai ir kuskusas</t>
  </si>
  <si>
    <t>Paruošti tešlos gaminiai</t>
  </si>
  <si>
    <t>Įdaryti tešlos gaminiai</t>
  </si>
  <si>
    <t>Lazanija</t>
  </si>
  <si>
    <t>Kuskusas</t>
  </si>
  <si>
    <t>Tešlos gaminių konservai</t>
  </si>
  <si>
    <t>Kava, arbata ir kiti panašūs produktai</t>
  </si>
  <si>
    <t>Kava</t>
  </si>
  <si>
    <t>Skrudinta kava</t>
  </si>
  <si>
    <t>Kava be kofeino</t>
  </si>
  <si>
    <t>Kavos pakaitalai</t>
  </si>
  <si>
    <t>Arbata</t>
  </si>
  <si>
    <t>Žalioji arbata</t>
  </si>
  <si>
    <t>Juodoji arbata</t>
  </si>
  <si>
    <t>Arbatos arba matės gaminiai</t>
  </si>
  <si>
    <t>Arbata pakeliais</t>
  </si>
  <si>
    <t>Vaistažolių užpilai</t>
  </si>
  <si>
    <t>Uždarai ir pagardai</t>
  </si>
  <si>
    <t>Actas, padažai, sumaišyti uždarai, garstyčių milteliai ir garstyčių gaminiai, garstyčios</t>
  </si>
  <si>
    <t>Actas ir acto pakaitalai</t>
  </si>
  <si>
    <t>Actas arba lygiaverčiai produktai</t>
  </si>
  <si>
    <t>Padažai, sumaišyti uždarai ir sumaišyti pagardai</t>
  </si>
  <si>
    <t>Sojos padažas</t>
  </si>
  <si>
    <t>Pomidorų kečupas</t>
  </si>
  <si>
    <t>Garstyčios</t>
  </si>
  <si>
    <t>Padažai</t>
  </si>
  <si>
    <t>Sumaišyti uždarai</t>
  </si>
  <si>
    <t>Majonezas</t>
  </si>
  <si>
    <t>Sumuštinių pastos</t>
  </si>
  <si>
    <t>Čatnis</t>
  </si>
  <si>
    <t>Prieskoniniai augalai ir prieskoniai</t>
  </si>
  <si>
    <t>Pipirai (prieskoniai)</t>
  </si>
  <si>
    <t>Prieskoniai</t>
  </si>
  <si>
    <t>Prieskoniniai augalai</t>
  </si>
  <si>
    <t>Druska</t>
  </si>
  <si>
    <t>Imbieras</t>
  </si>
  <si>
    <t>Specialios paskirties maisto produktai</t>
  </si>
  <si>
    <t>Homogenizuoto maisto gaminiai</t>
  </si>
  <si>
    <t>Dietiniai produktai</t>
  </si>
  <si>
    <t>Kūdikių maistas</t>
  </si>
  <si>
    <t>Įvairūs maisto produktai ir sausieji produktai</t>
  </si>
  <si>
    <t>Sriubos ir sultiniai</t>
  </si>
  <si>
    <t>Mėsos sriubos</t>
  </si>
  <si>
    <t>Žuvienės</t>
  </si>
  <si>
    <t>Mišrios sriubos</t>
  </si>
  <si>
    <t>Sriubos</t>
  </si>
  <si>
    <t>Mišiniai sriuboms gaminti</t>
  </si>
  <si>
    <t>Sultiniai</t>
  </si>
  <si>
    <t>Stiprūs sultiniai</t>
  </si>
  <si>
    <t>Mišiniai stipriems sultiniams gaminti</t>
  </si>
  <si>
    <t>Daržovių sriubos</t>
  </si>
  <si>
    <t>Augalų syvai, ekstraktai, virškinimą skatinančios medžiagos ir tirštikliai</t>
  </si>
  <si>
    <t>Augalų syvai</t>
  </si>
  <si>
    <t>Augalų ekstraktai</t>
  </si>
  <si>
    <t>Tirštikliai</t>
  </si>
  <si>
    <t>Sausieji produktai</t>
  </si>
  <si>
    <t>Mišiniai maisto produktams gaminti</t>
  </si>
  <si>
    <t>Mišiniai desertams gaminti</t>
  </si>
  <si>
    <t>Mišiniai riebiems padažams gaminti</t>
  </si>
  <si>
    <t>Perdirbti maisto produktai</t>
  </si>
  <si>
    <t>Vegetarų maistas</t>
  </si>
  <si>
    <t>Paruoštas maistas</t>
  </si>
  <si>
    <t>Maistas mokykloms</t>
  </si>
  <si>
    <t>Maistas ligoninėms</t>
  </si>
  <si>
    <t>Paruošti patiekalai</t>
  </si>
  <si>
    <t>Užkandžiai</t>
  </si>
  <si>
    <t>Prekybos automatams skirti ingredientai</t>
  </si>
  <si>
    <t>Sumuštinių įdarai</t>
  </si>
  <si>
    <t>Delikatesai</t>
  </si>
  <si>
    <t>Greitai pateikiami maisto produktai</t>
  </si>
  <si>
    <t>Mėsainiai</t>
  </si>
  <si>
    <t>Stipriai sušaldyti produktai</t>
  </si>
  <si>
    <t>Konservuoti produktai ir maisto daviniai</t>
  </si>
  <si>
    <t>Maisto daviniai</t>
  </si>
  <si>
    <t>Konservuoti produktai</t>
  </si>
  <si>
    <t>Maisto paketai</t>
  </si>
  <si>
    <t>Mielės</t>
  </si>
  <si>
    <t>Kepimo milteliai</t>
  </si>
  <si>
    <t>Gėrimai, tabakas ir susiję produktai</t>
  </si>
  <si>
    <t>Distiliuoti alkoholiniai gėrimai</t>
  </si>
  <si>
    <t>Spiritiniai gėrimai</t>
  </si>
  <si>
    <t>Alkoholiniai gėrimai</t>
  </si>
  <si>
    <t>Likeriai</t>
  </si>
  <si>
    <t>Vynai</t>
  </si>
  <si>
    <t>Nearomatinti vynai</t>
  </si>
  <si>
    <t>Putojantis vynas</t>
  </si>
  <si>
    <t>Stalo vynas</t>
  </si>
  <si>
    <t>Portveinas</t>
  </si>
  <si>
    <t>Madera</t>
  </si>
  <si>
    <t>Vynuogių misa</t>
  </si>
  <si>
    <t>Cheresas</t>
  </si>
  <si>
    <t>Vyno nuosėdos</t>
  </si>
  <si>
    <t>Sidras ir kiti vaisiniai vynai</t>
  </si>
  <si>
    <t>Sidras</t>
  </si>
  <si>
    <t>Vaisiniai vynai</t>
  </si>
  <si>
    <t>Nedistiliuoti fermentuoti gėrimai</t>
  </si>
  <si>
    <t>Vermutas</t>
  </si>
  <si>
    <t>Salyklinis alus</t>
  </si>
  <si>
    <t>Alus</t>
  </si>
  <si>
    <t>Šviesusis alus</t>
  </si>
  <si>
    <t>Žlaugtai</t>
  </si>
  <si>
    <t>Nealkoholiniai gėrimai</t>
  </si>
  <si>
    <t>Mineralinis vanduo</t>
  </si>
  <si>
    <t>Negazuotas mineralinis vanduo</t>
  </si>
  <si>
    <t>Gazuotas mineralinis vanduo</t>
  </si>
  <si>
    <t>Kietos būsenos vanduo</t>
  </si>
  <si>
    <t>Ledas</t>
  </si>
  <si>
    <t>Sniegas</t>
  </si>
  <si>
    <t>Aromatintas mineralinis vanduo</t>
  </si>
  <si>
    <t>Gazuoti gaivieji gėrimai</t>
  </si>
  <si>
    <t>Vaisvandeniai</t>
  </si>
  <si>
    <t>Šokoladinis pienas</t>
  </si>
  <si>
    <t>Tabakas, tabako gaminiai ir prekės</t>
  </si>
  <si>
    <t>Tabako gaminiai</t>
  </si>
  <si>
    <t>Cigarai</t>
  </si>
  <si>
    <t>Cigarilės</t>
  </si>
  <si>
    <t>Cigaretės</t>
  </si>
  <si>
    <t>Tabakas</t>
  </si>
  <si>
    <t>Perdirbtas tabakas</t>
  </si>
  <si>
    <t>Tabako parduotuvės prekės</t>
  </si>
  <si>
    <t>Popierius cigaretėms ir filtrams gaminti</t>
  </si>
  <si>
    <t>Popierius cigaretėms gaminti</t>
  </si>
  <si>
    <t>Popierius filtrams gaminti</t>
  </si>
  <si>
    <t>Žemės ūkio mašinos</t>
  </si>
  <si>
    <t>Žemės ir miškų ūkio mašinos dirvai paruošti ar kultivuoti</t>
  </si>
  <si>
    <t>Plūgai arba diskinės akėčios</t>
  </si>
  <si>
    <t>Akėčios, skarifikatoriai, kultivatoriai, purentuvai ar kauptuvai</t>
  </si>
  <si>
    <t>Sėjamosios, sodinamosios ar persodinamosios mašinos</t>
  </si>
  <si>
    <t>Mėšlo kratytuvai</t>
  </si>
  <si>
    <t>Trąšų skirstytuvai</t>
  </si>
  <si>
    <t>Vejos ar sporto aikštelių volai</t>
  </si>
  <si>
    <t>Įvairūs sodininkystės įrenginiai</t>
  </si>
  <si>
    <t>Kertamosios mašinos</t>
  </si>
  <si>
    <t>Vėjapjovės arba šienapjovės</t>
  </si>
  <si>
    <t>Vėjapjovės</t>
  </si>
  <si>
    <t>Vejapjovės, naudojamos žolynams, parkų pievoms arba sporto aikštelėms pjauti</t>
  </si>
  <si>
    <t>Šienavimo mašinos</t>
  </si>
  <si>
    <t>Šiaudų ar pašarų pakavimo presai</t>
  </si>
  <si>
    <t>Presai-rinktuvai</t>
  </si>
  <si>
    <t>Kertamosios kuliamosios mašinos</t>
  </si>
  <si>
    <t>Purškimo mašinos žemės ūkiui ar sodininkystei</t>
  </si>
  <si>
    <t>Žemės ūkio savikrovės arba savivartės priekabos ir puspriekabės</t>
  </si>
  <si>
    <t>Žemės ūkio savikrovės priekabos</t>
  </si>
  <si>
    <t>Žemės ūkio savivartės priekabos</t>
  </si>
  <si>
    <t>Žemės ūkio savikrovės puspriekabės</t>
  </si>
  <si>
    <t>Žemės ūkio savivartės puspriekabės</t>
  </si>
  <si>
    <t>Specialiosios žemės ar miškų ūkio mašinos</t>
  </si>
  <si>
    <t>Kiaušinių, vaisių ar kitos produkcijos valymo, rūšiavimo ar atrankos mašinos</t>
  </si>
  <si>
    <t>Produkcijos valymo mašinos</t>
  </si>
  <si>
    <t>Kiaušinių valymo mašinos</t>
  </si>
  <si>
    <t>Vaisių valymo mašinos</t>
  </si>
  <si>
    <t>Produkcijos rūšiavimo arba atrankos mašinos</t>
  </si>
  <si>
    <t>Kiaušinių rūšiavimo arba atrankos mašinos</t>
  </si>
  <si>
    <t>Vaisių rūšiavimo arba atrankos mašinos</t>
  </si>
  <si>
    <t>Sėklų, grūdų ar džiovintų daržovių valymo, rūšiavimo arba atrankos mašinos</t>
  </si>
  <si>
    <t>Melžimo mašinos</t>
  </si>
  <si>
    <t>Pašarų gyvūnams paruošimo mašinos</t>
  </si>
  <si>
    <t>Bitininkystės mechaniniai įrenginiai</t>
  </si>
  <si>
    <t>Paukštininkystės mechaniniai įrenginiai</t>
  </si>
  <si>
    <t>Paukščių inkubatoriai ir gaubtiniai šildytuvai</t>
  </si>
  <si>
    <t>Traktoriai</t>
  </si>
  <si>
    <t>Pėsčiųjų valdomi žemės ūkio traktoriai</t>
  </si>
  <si>
    <t>Naudoti traktoriai</t>
  </si>
  <si>
    <t>Traukos varikliai</t>
  </si>
  <si>
    <t>Žemės ir miškų mašinų dalys</t>
  </si>
  <si>
    <t>Žemės ūkio mašinų dalys</t>
  </si>
  <si>
    <t>Miškų ūkio mašinų dalys</t>
  </si>
  <si>
    <t>Drabužiai, avalynė, lagaminai ir jų priedai</t>
  </si>
  <si>
    <t>Profesiniai drabužiai, specialūs darbo drabužiai ir jų priedai</t>
  </si>
  <si>
    <t>Profesiniai drabužiai</t>
  </si>
  <si>
    <t>Pramonės darbininkų drabužiai</t>
  </si>
  <si>
    <t>Kombinezonai</t>
  </si>
  <si>
    <t>Specialieji darbo drabužiai</t>
  </si>
  <si>
    <t>Lėktuvo įgulos drabužiai</t>
  </si>
  <si>
    <t>Lėktuvo įgulos striukės</t>
  </si>
  <si>
    <t>Lėktuvo įgulos kostiumai</t>
  </si>
  <si>
    <t>Darbo drabužių priedai</t>
  </si>
  <si>
    <t>Darbo pirštinės</t>
  </si>
  <si>
    <t>Apsauginiai antveidžiai</t>
  </si>
  <si>
    <t>Apsaugos priemonės</t>
  </si>
  <si>
    <t>Viršutiniai drabužiai</t>
  </si>
  <si>
    <t>Paltai</t>
  </si>
  <si>
    <t>Pelerinos</t>
  </si>
  <si>
    <t>Apsiaustai be rankovių</t>
  </si>
  <si>
    <t>Neperpučiamosios striukės</t>
  </si>
  <si>
    <t>Neperpučiami ir neperšlampami drabužiai</t>
  </si>
  <si>
    <t>Atsparūs vandeniui drabužiai</t>
  </si>
  <si>
    <t>Atsparios vandeniui pelerinos</t>
  </si>
  <si>
    <t>Striukės su gobtuvais</t>
  </si>
  <si>
    <t>Lietpalčiai</t>
  </si>
  <si>
    <t>Įstaigų darbuotojų drabužiai</t>
  </si>
  <si>
    <t>Kostiumai</t>
  </si>
  <si>
    <t>Ansambliai</t>
  </si>
  <si>
    <t>Švarkai ir sportiniai švarkai</t>
  </si>
  <si>
    <t>Sportiniai švarkai</t>
  </si>
  <si>
    <t>Švarkai</t>
  </si>
  <si>
    <t>Drabužiai iš dengto arba impregnuoto audinio</t>
  </si>
  <si>
    <t>Įvairūs viršutiniai drabužiai</t>
  </si>
  <si>
    <t>Suknelės</t>
  </si>
  <si>
    <t>Sijonai</t>
  </si>
  <si>
    <t>Šortai</t>
  </si>
  <si>
    <t>Kelnės</t>
  </si>
  <si>
    <t>Puloveriai, susagstomi megztiniai bei kiti panašūs dirbiniai</t>
  </si>
  <si>
    <t>Puloveriai</t>
  </si>
  <si>
    <t>Susagstomi megztiniai</t>
  </si>
  <si>
    <t>Medvilniniai sportiniai nertiniai</t>
  </si>
  <si>
    <t>Liemenės</t>
  </si>
  <si>
    <t>Apranga</t>
  </si>
  <si>
    <t>Apatiniai drabužiai</t>
  </si>
  <si>
    <t>Apatinukai</t>
  </si>
  <si>
    <t>Apatinės kelnaitės</t>
  </si>
  <si>
    <t>Kelnaitės</t>
  </si>
  <si>
    <t>Vonios chalatai</t>
  </si>
  <si>
    <t>Kojinės</t>
  </si>
  <si>
    <t>Triko</t>
  </si>
  <si>
    <t>Puskojinės</t>
  </si>
  <si>
    <t>Naktiniai drabužiai</t>
  </si>
  <si>
    <t>Vyrų naktiniai marškiniai</t>
  </si>
  <si>
    <t>Chalatai</t>
  </si>
  <si>
    <t>Pižamos</t>
  </si>
  <si>
    <t>Berankoviai apatiniai marškiniai</t>
  </si>
  <si>
    <t>Naktiniai marškiniai</t>
  </si>
  <si>
    <t>Liemenėlės, korsetai, petnešos ir kiti panašūs dirbiniai</t>
  </si>
  <si>
    <t>Liemenėlės</t>
  </si>
  <si>
    <t>Korsetai</t>
  </si>
  <si>
    <t>Petnešos</t>
  </si>
  <si>
    <t>Marškinėliai ir marškiniai</t>
  </si>
  <si>
    <t>Trumparankoviai marškinėliai</t>
  </si>
  <si>
    <t>Marškiniai</t>
  </si>
  <si>
    <t>Polo marškinėliai</t>
  </si>
  <si>
    <t>Specialūs drabužiai ir jų priedai</t>
  </si>
  <si>
    <t>Specialūs drabužiai</t>
  </si>
  <si>
    <t>Kūdikių drabužiai</t>
  </si>
  <si>
    <t>Sportinė apranga</t>
  </si>
  <si>
    <t>Sportiniai kostiumai</t>
  </si>
  <si>
    <t>Sportiniai marškinėliai</t>
  </si>
  <si>
    <t>Slidinėjimo kostiumai</t>
  </si>
  <si>
    <t>Maudymosi kostiumai</t>
  </si>
  <si>
    <t>Drabužių priedai</t>
  </si>
  <si>
    <t>Nosinės</t>
  </si>
  <si>
    <t>Kaklaskarės</t>
  </si>
  <si>
    <t>Kaklaraiščiai</t>
  </si>
  <si>
    <t>Pirštinės</t>
  </si>
  <si>
    <t>Vienkartinės pirštinės</t>
  </si>
  <si>
    <t>Kumštinės pirštinės</t>
  </si>
  <si>
    <t>Pirštinės vairuotojams ir sportininkams</t>
  </si>
  <si>
    <t>Diržai</t>
  </si>
  <si>
    <t>Šovininės</t>
  </si>
  <si>
    <t>Skrybėlės ir galvos apdangalai</t>
  </si>
  <si>
    <t>Skrybėlės</t>
  </si>
  <si>
    <t>Galvos apdangalai ir jų priedai</t>
  </si>
  <si>
    <t>Galvos raiščiai</t>
  </si>
  <si>
    <t>Galvos apdangalai</t>
  </si>
  <si>
    <t>Beretės</t>
  </si>
  <si>
    <t>Kepuraitės su snapeliu</t>
  </si>
  <si>
    <t>Gobtuvai</t>
  </si>
  <si>
    <t>Kepurės</t>
  </si>
  <si>
    <t>Pasmakrės dirželiai galvos apdangalams</t>
  </si>
  <si>
    <t>Kepurių snapeliai</t>
  </si>
  <si>
    <t>Galvos apsaugos</t>
  </si>
  <si>
    <t>Apsauginiai galvos apdangalai</t>
  </si>
  <si>
    <t>Šalmai</t>
  </si>
  <si>
    <t>Apsauginiai šalmai</t>
  </si>
  <si>
    <t>Dviratininkų šalmai</t>
  </si>
  <si>
    <t>Pakietintos skrybėlės</t>
  </si>
  <si>
    <t>Užsegimo priemonės (drabužių)</t>
  </si>
  <si>
    <t>Sagos</t>
  </si>
  <si>
    <t>Sagų dalys</t>
  </si>
  <si>
    <t>Smeigtukai</t>
  </si>
  <si>
    <t>Užtrauktukai</t>
  </si>
  <si>
    <t>Papuošalai, rankiniai laikrodžiai ir susiję dirbiniai</t>
  </si>
  <si>
    <t>Papuošalai, juvelyriniai ir panašūs dirbiniai bei gaminiai</t>
  </si>
  <si>
    <t>Brangakmeniai papuošalams</t>
  </si>
  <si>
    <t>Deimantai</t>
  </si>
  <si>
    <t>Rubinai</t>
  </si>
  <si>
    <t>Smaragdai</t>
  </si>
  <si>
    <t>Opalas</t>
  </si>
  <si>
    <t>Kvarcas</t>
  </si>
  <si>
    <t>Turmalinas</t>
  </si>
  <si>
    <t>Monetos ir medaliai</t>
  </si>
  <si>
    <t>Monetos</t>
  </si>
  <si>
    <t>Medaliai</t>
  </si>
  <si>
    <t>Papuošalai, juvelyriniai dirbiniai bei gaminiai</t>
  </si>
  <si>
    <t>Perlai</t>
  </si>
  <si>
    <t>Aukso dailieji dirbiniai</t>
  </si>
  <si>
    <t>Tauriųjų metalų dirbiniai</t>
  </si>
  <si>
    <t>Brangiųjų ar pusbrangių akmenų dirbiniai</t>
  </si>
  <si>
    <t>Sidabro dailieji dirbiniai</t>
  </si>
  <si>
    <t>Asmeniniai laiko matavimo prietaisai</t>
  </si>
  <si>
    <t>Rankiniai ir kiti laikrodžiai</t>
  </si>
  <si>
    <t>Stiklas rankiniams laikrodžiams</t>
  </si>
  <si>
    <t>Rankiniai laikrodžiai</t>
  </si>
  <si>
    <t>Chronometrai</t>
  </si>
  <si>
    <t>Dovanos ir apdovanojimai</t>
  </si>
  <si>
    <t>Kailiai ir kailių dirbiniai</t>
  </si>
  <si>
    <t>Kailių dirbiniai</t>
  </si>
  <si>
    <t>Kailiai</t>
  </si>
  <si>
    <t>Kailiniai drabužiai</t>
  </si>
  <si>
    <t>Dirbtinių kailių dirbiniai</t>
  </si>
  <si>
    <t>Kailis</t>
  </si>
  <si>
    <t>Avalynė</t>
  </si>
  <si>
    <t>Avalynė (išskyrus sportinę ir apsauginę avalynę)</t>
  </si>
  <si>
    <t>Atspari vandeniui avalynė</t>
  </si>
  <si>
    <t>Avalynė su gumos arba plastmasės dalimis</t>
  </si>
  <si>
    <t>Sandalai su guminiais arba plastmasiniais batviršiais</t>
  </si>
  <si>
    <t>Guminiai batai</t>
  </si>
  <si>
    <t>Miesto sąlygomis tinkama nešioti avalynė su guminiais arba plastmasiniais batviršiais</t>
  </si>
  <si>
    <t>Paplūdimio šlepetės</t>
  </si>
  <si>
    <t>Avalynė su odiniais batviršiais</t>
  </si>
  <si>
    <t>Sandalai</t>
  </si>
  <si>
    <t>Šlepetės</t>
  </si>
  <si>
    <t>Miesto sąlygomis tinkama nešioti avalynė</t>
  </si>
  <si>
    <t>Avalynė su medžiaginiais batviršiais</t>
  </si>
  <si>
    <t>Batai</t>
  </si>
  <si>
    <t>Aulinukai</t>
  </si>
  <si>
    <t>Blauzdas siekiantys batai</t>
  </si>
  <si>
    <t>Kelius siekiantys batai</t>
  </si>
  <si>
    <t>Pelkių batai</t>
  </si>
  <si>
    <t>Kaliošai</t>
  </si>
  <si>
    <t>Sportinė avalynė</t>
  </si>
  <si>
    <t>Slidinėjimo avalynė</t>
  </si>
  <si>
    <t>Lygumų slidinėjimo avalynė</t>
  </si>
  <si>
    <t>Sportiniai bateliai</t>
  </si>
  <si>
    <t>Alpinisto batai</t>
  </si>
  <si>
    <t>Futbolininko bateliai</t>
  </si>
  <si>
    <t>Apsauginė avalynė</t>
  </si>
  <si>
    <t>Avalynė su metalinėmis apsauginėmis nosimis</t>
  </si>
  <si>
    <t>Specialioji avalynė</t>
  </si>
  <si>
    <t>Lakūnų avalynė</t>
  </si>
  <si>
    <t>Avalynės dalys</t>
  </si>
  <si>
    <t>Avalynės batviršiai</t>
  </si>
  <si>
    <t>Padai</t>
  </si>
  <si>
    <t>Kulnai</t>
  </si>
  <si>
    <t>Lagaminai, pakinktai, maišai ir krepšiai</t>
  </si>
  <si>
    <t>Pakinktai</t>
  </si>
  <si>
    <t>Balnai</t>
  </si>
  <si>
    <t>Jojiko vytiniai</t>
  </si>
  <si>
    <t>Botagai</t>
  </si>
  <si>
    <t>Lagaminai</t>
  </si>
  <si>
    <t>Nedideli lagaminai</t>
  </si>
  <si>
    <t>Krepšeliai ir piniginės</t>
  </si>
  <si>
    <t>Krepšeliai</t>
  </si>
  <si>
    <t>Piniginės</t>
  </si>
  <si>
    <t>Bagažo skrynios</t>
  </si>
  <si>
    <t>Gertuvių laikikliai ir pistoletų dėklai</t>
  </si>
  <si>
    <t>Gertuvių laikikliai</t>
  </si>
  <si>
    <t>Pistoletų dėklai</t>
  </si>
  <si>
    <t>Tualeto reikmeninės</t>
  </si>
  <si>
    <t>Maišai ir krepšiai</t>
  </si>
  <si>
    <t>Kelioniniai krepšiai</t>
  </si>
  <si>
    <t>Kuprinės</t>
  </si>
  <si>
    <t>Sportiniai krepšiai</t>
  </si>
  <si>
    <t>Pašto ir siuntinių krepšiai</t>
  </si>
  <si>
    <t>Pašto maišai</t>
  </si>
  <si>
    <t>Įrankių krepšiai</t>
  </si>
  <si>
    <t>Skalbinių krepšiai</t>
  </si>
  <si>
    <t>Medžiaginiai krepšiai</t>
  </si>
  <si>
    <t>Prekėms pakuoti skirti maišai</t>
  </si>
  <si>
    <t>Prekėms pakuoti skirti krepšiai</t>
  </si>
  <si>
    <t>Vienkartiniai maišeliai</t>
  </si>
  <si>
    <t>Rankinės</t>
  </si>
  <si>
    <t>Odos ir tekstilės gaminiai, plastiko ir gumos reikmenys</t>
  </si>
  <si>
    <t>Oda</t>
  </si>
  <si>
    <t>Zomša</t>
  </si>
  <si>
    <t>Galvijų odos arba arklenos</t>
  </si>
  <si>
    <t>Avių, ožkų odos ar kiaulenos</t>
  </si>
  <si>
    <t>Avių ar ėriukų odos</t>
  </si>
  <si>
    <t>Ožkų ar ožkiukų odos</t>
  </si>
  <si>
    <t>Kiaulenos</t>
  </si>
  <si>
    <t>Kitų gyvūnų oda, kompozicinė ir kitokia oda</t>
  </si>
  <si>
    <t>Kitų gyvūnų odos</t>
  </si>
  <si>
    <t>Kompozicinė oda</t>
  </si>
  <si>
    <t>Dirbtinė oda</t>
  </si>
  <si>
    <t>Lakinės odos</t>
  </si>
  <si>
    <t>Laikrodžių dirželiai</t>
  </si>
  <si>
    <t>Mašinoms ir mechaniniams prietaisams gaminti naudojami odos dirbiniai</t>
  </si>
  <si>
    <t>Tekstilės audiniai ir susiję gaminiai</t>
  </si>
  <si>
    <t>Audiniai</t>
  </si>
  <si>
    <t>Sintetiniai audiniai</t>
  </si>
  <si>
    <t>Mišrios sudėties audiniai</t>
  </si>
  <si>
    <t>Medvilniniai audiniai</t>
  </si>
  <si>
    <t>Tikas</t>
  </si>
  <si>
    <t>Džinsinis audinys</t>
  </si>
  <si>
    <t>Drobė</t>
  </si>
  <si>
    <t>Drobės gaminiai</t>
  </si>
  <si>
    <t>Poplinas</t>
  </si>
  <si>
    <t>Austinės juostos</t>
  </si>
  <si>
    <t>Austiniai diržai</t>
  </si>
  <si>
    <t>Vilnoniai audiniai</t>
  </si>
  <si>
    <t>Lininiai audiniai</t>
  </si>
  <si>
    <t>Linas</t>
  </si>
  <si>
    <t>Specialieji audiniai</t>
  </si>
  <si>
    <t>Audinio plaukeliai</t>
  </si>
  <si>
    <t>Kilpiniai rankšluosčių audiniai</t>
  </si>
  <si>
    <t>Gobelenas</t>
  </si>
  <si>
    <t>Užuolaidiniai audiniai</t>
  </si>
  <si>
    <t>Pamušaliniai audiniai</t>
  </si>
  <si>
    <t>Megztos arba nertos medžiagos</t>
  </si>
  <si>
    <t>Megztos medžiagos</t>
  </si>
  <si>
    <t>Audiniai su plaukeliais</t>
  </si>
  <si>
    <t>Nertos medžiagos</t>
  </si>
  <si>
    <t>Audinys</t>
  </si>
  <si>
    <t>Neaustos medžiagos</t>
  </si>
  <si>
    <t>Gyvūnų vilna, kailiai ir odos</t>
  </si>
  <si>
    <t>Vilna</t>
  </si>
  <si>
    <t>Gyvūnų odos</t>
  </si>
  <si>
    <t>Paukščių odos ir plunksnos</t>
  </si>
  <si>
    <t>Audimo siūlai ir verpalai</t>
  </si>
  <si>
    <t>Natūralus audimo pluoštas</t>
  </si>
  <si>
    <t>Dirbtinis audimo pluoštas</t>
  </si>
  <si>
    <t>Natūralaus pluošto audimo siūlai ir verpalai</t>
  </si>
  <si>
    <t>Šilkiniai siūlai</t>
  </si>
  <si>
    <t>Vilnos verpalai</t>
  </si>
  <si>
    <t>Medvilnės verpalai</t>
  </si>
  <si>
    <t>Lino verpalai</t>
  </si>
  <si>
    <t>Natūralaus pluošto siuvimo siūlai</t>
  </si>
  <si>
    <t>Siuvimo siūlai</t>
  </si>
  <si>
    <t>Mezgimo siūlai</t>
  </si>
  <si>
    <t>Augalinio pluošto audimo verpalai</t>
  </si>
  <si>
    <t>Sintetiniai siūlai ir verpalai</t>
  </si>
  <si>
    <t>Sintetiniai verpalai</t>
  </si>
  <si>
    <t>Sintetiniai siūlai</t>
  </si>
  <si>
    <t>Sintetiniai siuvimo siūlai</t>
  </si>
  <si>
    <t>Sintetiniai mezgimo siūlai</t>
  </si>
  <si>
    <t>Gumos ir plastiko reikmenys</t>
  </si>
  <si>
    <t>Guminiai gaminiai</t>
  </si>
  <si>
    <t>Guminės kameros, padangų protektoriai ir juostos</t>
  </si>
  <si>
    <t>Padangų juostos</t>
  </si>
  <si>
    <t>Kameros</t>
  </si>
  <si>
    <t>Padangų protektoriai</t>
  </si>
  <si>
    <t>Nevulkanizuoto kaučiuko dirbiniai</t>
  </si>
  <si>
    <t>Gumuoti tekstilės gaminiai</t>
  </si>
  <si>
    <t>Padangų kordo gaminiai</t>
  </si>
  <si>
    <t>Lipnioji juosta arba gumuota tekstilė</t>
  </si>
  <si>
    <t>Regeneruotas kaučiukas</t>
  </si>
  <si>
    <t>Plastikiniai gaminiai</t>
  </si>
  <si>
    <t>Polistireno gaminiai</t>
  </si>
  <si>
    <t>Polistireno lakštai</t>
  </si>
  <si>
    <t>Polistireno plokštės</t>
  </si>
  <si>
    <t>Dervos</t>
  </si>
  <si>
    <t>Epoksidinė derva</t>
  </si>
  <si>
    <t>Epoksidinės dervos vamzdžiai</t>
  </si>
  <si>
    <t>Odos, tekstilės, gumos ir plastiko atliekos</t>
  </si>
  <si>
    <t>Odos atraižos</t>
  </si>
  <si>
    <t>Audinių atraižos</t>
  </si>
  <si>
    <t>Gumos atliekos</t>
  </si>
  <si>
    <t>Polietileno maišai ir maišeliai šiukšlėms bei atliekoms</t>
  </si>
  <si>
    <t>Sintetinė guma ir sintetiniai pluoštai</t>
  </si>
  <si>
    <t>Sintetinė guma</t>
  </si>
  <si>
    <t>Sintetiniai pluoštai</t>
  </si>
  <si>
    <t>Sintetinių gijų grįžtės</t>
  </si>
  <si>
    <t>Labai atsparūs tempimui siūlai</t>
  </si>
  <si>
    <t>Pirminiai tekstūruotieji siūlai</t>
  </si>
  <si>
    <t>Sintetiniai vienagijai siūlai</t>
  </si>
  <si>
    <t>Dirbtiniai pluoštai</t>
  </si>
  <si>
    <t>Dirbtiniai kuokšteliniai pluoštai</t>
  </si>
  <si>
    <t>Polipropilenas</t>
  </si>
  <si>
    <t>Dirbtiniai tekstūruotieji siūlai</t>
  </si>
  <si>
    <t>Spaudiniai ir susiję produktai</t>
  </si>
  <si>
    <t>Spausdinto knygos, brošiūros ir lankstinukai</t>
  </si>
  <si>
    <t>Spausdintos knygos</t>
  </si>
  <si>
    <t>Mokykliniai vadovėliai</t>
  </si>
  <si>
    <t>Vadovėliai</t>
  </si>
  <si>
    <t>Bibliotekos knygos</t>
  </si>
  <si>
    <t>Žodynai, žemėlapiai, gaidų rinkiniai ir kitos knygos</t>
  </si>
  <si>
    <t>Žodynai</t>
  </si>
  <si>
    <t>Atlasai</t>
  </si>
  <si>
    <t>Žemėlapiai</t>
  </si>
  <si>
    <t>Kadastro žemėlapiai</t>
  </si>
  <si>
    <t>Planai</t>
  </si>
  <si>
    <t>Spausdinti natų rinkiniai</t>
  </si>
  <si>
    <t>Enciklopedijos</t>
  </si>
  <si>
    <t>Leidiniai</t>
  </si>
  <si>
    <t>Techninio pobūdžio leidiniai</t>
  </si>
  <si>
    <t>Žinynai (katalogai)</t>
  </si>
  <si>
    <t>Lankstinukai</t>
  </si>
  <si>
    <t>Brošiūros</t>
  </si>
  <si>
    <t>Bukletai</t>
  </si>
  <si>
    <t>Laikraščiai, dienraščiai, periodiniai leidiniai ir žurnalai</t>
  </si>
  <si>
    <t>Laikraščiai</t>
  </si>
  <si>
    <t>Dienraščiai</t>
  </si>
  <si>
    <t>Oficialieji leidiniai</t>
  </si>
  <si>
    <t>Periodiniai leidiniai</t>
  </si>
  <si>
    <t>Serijiniai leidiniai</t>
  </si>
  <si>
    <t>Žurnalai</t>
  </si>
  <si>
    <t>Atvirukai, sveikinimo atvirukai ir kiti spaudiniai</t>
  </si>
  <si>
    <t>Atvirukai</t>
  </si>
  <si>
    <t>Paveikslėliai</t>
  </si>
  <si>
    <t>Veidrodiniai atspaudai</t>
  </si>
  <si>
    <t>Eskizai</t>
  </si>
  <si>
    <t>Nuotraukos</t>
  </si>
  <si>
    <t>Sveikinimo atvirukai</t>
  </si>
  <si>
    <t>Kalėdiniai atvirukai</t>
  </si>
  <si>
    <t>Pašto ženklai, čekių blankai, banknotai, akcijų sertifikatai, komercinė reklaminė medžiaga, katalogai ir žinynai</t>
  </si>
  <si>
    <t>Pašto ženklai</t>
  </si>
  <si>
    <t>Kalėdiniai pašto ženklai</t>
  </si>
  <si>
    <t>Nauji pašto ženklai</t>
  </si>
  <si>
    <t>Taupymo kuponai</t>
  </si>
  <si>
    <t>Pašto ženklų laikikliai</t>
  </si>
  <si>
    <t>Markiruoti popieriaus dirbiniai</t>
  </si>
  <si>
    <t>Banknotai</t>
  </si>
  <si>
    <t>Čekių blankai</t>
  </si>
  <si>
    <t>Griežtos apskaitos ir kiti saugomi spaudiniai</t>
  </si>
  <si>
    <t>Pasai</t>
  </si>
  <si>
    <t>Pašto perlaidos blankai</t>
  </si>
  <si>
    <t>Skridiniai automobiliams su užrašu, jog metinis mokestis sumokėtas</t>
  </si>
  <si>
    <t>Vairuotojo pažymėjimai</t>
  </si>
  <si>
    <t>Identifikavimo dokumentai</t>
  </si>
  <si>
    <t>Tapatybės apyrankės</t>
  </si>
  <si>
    <t>Leidimai</t>
  </si>
  <si>
    <t>Įėjimo kortelės</t>
  </si>
  <si>
    <t>Pagal užsakymą pagaminti spaudiniai</t>
  </si>
  <si>
    <t>Bilietai</t>
  </si>
  <si>
    <t>Reklaminiai lipdukai ir juostos</t>
  </si>
  <si>
    <t>Komercinė reklaminė medžiaga, komerciniai katalogai ir žinynai</t>
  </si>
  <si>
    <t>Katalogai</t>
  </si>
  <si>
    <t>Sąrašų laikikliai</t>
  </si>
  <si>
    <t>Komercinė reklaminė medžiaga</t>
  </si>
  <si>
    <t>Žinynai</t>
  </si>
  <si>
    <t>Kompiuterių žinynai</t>
  </si>
  <si>
    <t>Eksploatavimo vadovai</t>
  </si>
  <si>
    <t>Techniko žinynai</t>
  </si>
  <si>
    <t>Spausdinimo plokštės arba cilindrai ar kiti spaustuvių reikmenys</t>
  </si>
  <si>
    <t>Ofsetinės plokštės</t>
  </si>
  <si>
    <t>Sauso ėsdinimo įrenginiai</t>
  </si>
  <si>
    <t>Įspaudimo įrenginiai</t>
  </si>
  <si>
    <t>Rašalas</t>
  </si>
  <si>
    <t>Spaustuviniai dažai</t>
  </si>
  <si>
    <t>Dažai giliaspaudei</t>
  </si>
  <si>
    <t>Tušas</t>
  </si>
  <si>
    <t>Popieriniai arba kartoniniai žurnalai, apskaitos knygos, segtuvai, blankai ir kiti spausdinti raštinės reikmenys</t>
  </si>
  <si>
    <t>Popieriniai arba kartoniniai žurnalai</t>
  </si>
  <si>
    <t>Apskaitos knygos</t>
  </si>
  <si>
    <t>Sąskaitų knygos</t>
  </si>
  <si>
    <t>Užrašų knygelės</t>
  </si>
  <si>
    <t>Bloknotai</t>
  </si>
  <si>
    <t>Užrašų bloknotai</t>
  </si>
  <si>
    <t>Stenografinės užrašų knygelės</t>
  </si>
  <si>
    <t>Lipnių lapelių bloknotai</t>
  </si>
  <si>
    <t>Dienynai ir užrašinės</t>
  </si>
  <si>
    <t>Adresų knygelės</t>
  </si>
  <si>
    <t>Blankai</t>
  </si>
  <si>
    <t>Rinkimų biuleteniai</t>
  </si>
  <si>
    <t>Įstaigų blankai</t>
  </si>
  <si>
    <t>Nesupjaustyti įstaigų blankai</t>
  </si>
  <si>
    <t>Supjaustyti įstaigų blankai</t>
  </si>
  <si>
    <t>Pratybų sąsiuviniai</t>
  </si>
  <si>
    <t>Papildomi mokyklinių sąsiuvinių lapai</t>
  </si>
  <si>
    <t>Pratybų lapai</t>
  </si>
  <si>
    <t>Pavyzdžių albumai</t>
  </si>
  <si>
    <t>Albumai kolekcionieriams</t>
  </si>
  <si>
    <t>Pašto ženklų albumai</t>
  </si>
  <si>
    <t>Segtuvai filatelistams</t>
  </si>
  <si>
    <t>Segtuvai ir kiti panašūs gaminiai</t>
  </si>
  <si>
    <t>Segtuvai</t>
  </si>
  <si>
    <t>Aplankai</t>
  </si>
  <si>
    <t>Bylos</t>
  </si>
  <si>
    <t>Bylų laikikliai</t>
  </si>
  <si>
    <t>Įvairūs spaudiniai</t>
  </si>
  <si>
    <t>Laikraštinis popierius, rankų darbo popierius ir kitas nepadengtas popierius arba kartonas grafikos darbams</t>
  </si>
  <si>
    <t>Laikraštinis popierius</t>
  </si>
  <si>
    <t>Rankų darbo popierius ar kartonas</t>
  </si>
  <si>
    <t>Šviesai jautrus, šilumai jautrus arba termografinis popierius ir kartonas</t>
  </si>
  <si>
    <t>Šviesai jautrus popierius arba kartonas</t>
  </si>
  <si>
    <t>Šilumai jautrus popierius arba kartonas</t>
  </si>
  <si>
    <t>Termografinis popierius arba kartonas</t>
  </si>
  <si>
    <t>Gofruotas popierius arba kartonas</t>
  </si>
  <si>
    <t>Chemijos produktai</t>
  </si>
  <si>
    <t>Dujos</t>
  </si>
  <si>
    <t>Pramoninės dujos</t>
  </si>
  <si>
    <t>Vandenilis, argonas, inertinės dujos, azotas ir deguonis</t>
  </si>
  <si>
    <t>Argonas</t>
  </si>
  <si>
    <t>Inertinės dujos</t>
  </si>
  <si>
    <t>Helis</t>
  </si>
  <si>
    <t>Neonas</t>
  </si>
  <si>
    <t>Medicininės dujos</t>
  </si>
  <si>
    <t>Vandenilis</t>
  </si>
  <si>
    <t>Azotas</t>
  </si>
  <si>
    <t>Skystas azotas</t>
  </si>
  <si>
    <t>Deguonis</t>
  </si>
  <si>
    <t>Neorganiniai deguonies junginiai</t>
  </si>
  <si>
    <t>Anglies dvideginis</t>
  </si>
  <si>
    <t>Azoto oksidai</t>
  </si>
  <si>
    <t>Dujiniai neorganiniai deguonies junginiai</t>
  </si>
  <si>
    <t>Suskystintas ir suspaustas oras</t>
  </si>
  <si>
    <t>Suskystintas oras</t>
  </si>
  <si>
    <t>Suspaustas oras</t>
  </si>
  <si>
    <t>Dažikliai ir pigmentai</t>
  </si>
  <si>
    <t>Oksidai, peroksidai ir hidroksidai</t>
  </si>
  <si>
    <t>Cinko oksidas ir peroksidas, titano oksidas, dažikliai ir pigmentai</t>
  </si>
  <si>
    <t>Cinko oksidas</t>
  </si>
  <si>
    <t>Cinko peroksidas</t>
  </si>
  <si>
    <t>Titano oksidas</t>
  </si>
  <si>
    <t>Chromo, mangano, magnio, švino ir vario oksidai ir hidroksidai</t>
  </si>
  <si>
    <t>Chromo oksidas</t>
  </si>
  <si>
    <t>Mangano oksidas</t>
  </si>
  <si>
    <t>Švino oksidas</t>
  </si>
  <si>
    <t>Vario oksidas</t>
  </si>
  <si>
    <t>Magnio oksidas</t>
  </si>
  <si>
    <t>Dažikliams ir pigmentams skirti hidroksidai</t>
  </si>
  <si>
    <t>Chromo hidroksidas</t>
  </si>
  <si>
    <t>Mangano hidroksidas</t>
  </si>
  <si>
    <t>Švino hidroksidas</t>
  </si>
  <si>
    <t>Vario hidroksidas</t>
  </si>
  <si>
    <t>Magnio hidroksidas</t>
  </si>
  <si>
    <t>Kalcio hidrocidas</t>
  </si>
  <si>
    <t>Rauginimo ekstraktai, dažymo ekstraktai, taninai ir dažiosios medžiagos</t>
  </si>
  <si>
    <t>Dažymo ekstraktai</t>
  </si>
  <si>
    <t>Rauginimo ekstraktai</t>
  </si>
  <si>
    <t>Taninai</t>
  </si>
  <si>
    <t>Dažiosios medžiagos</t>
  </si>
  <si>
    <t>Rauginimo preparatai</t>
  </si>
  <si>
    <t>Baziniai neorganiniai ir organiniai chemikalai</t>
  </si>
  <si>
    <t>Baziniai neorganiniai chemikalai</t>
  </si>
  <si>
    <t>Cheminiai elementai, neorganinės rūgštys ir junginiai</t>
  </si>
  <si>
    <t>Metaloidai</t>
  </si>
  <si>
    <t>Fosfidai</t>
  </si>
  <si>
    <t>Karbidai</t>
  </si>
  <si>
    <t>Hidridai</t>
  </si>
  <si>
    <t>Nitridai</t>
  </si>
  <si>
    <t>Azidai</t>
  </si>
  <si>
    <t>Silicidai</t>
  </si>
  <si>
    <t>Boridai</t>
  </si>
  <si>
    <t>Rafinuotoji siera</t>
  </si>
  <si>
    <t>Halogenas</t>
  </si>
  <si>
    <t>Šarminiai metalai</t>
  </si>
  <si>
    <t>Gyvsidabris</t>
  </si>
  <si>
    <t>Vandenilio chloridas, neorganinės rūgštys, silicio dioksidas ir sieros dioksidas</t>
  </si>
  <si>
    <t>Neorganinės rūgštys</t>
  </si>
  <si>
    <t>Sieros rūgštis</t>
  </si>
  <si>
    <t>Fosforo rūgštis</t>
  </si>
  <si>
    <t>Polifosfato rūgštys</t>
  </si>
  <si>
    <t>Heksafluoro silikato rūgštis</t>
  </si>
  <si>
    <t>Sieros dioksidas</t>
  </si>
  <si>
    <t>Silicio dioksidas</t>
  </si>
  <si>
    <t>Vandenilio chloridas</t>
  </si>
  <si>
    <t>Hidroksidai, kaip baziniai neorganiniai chemikalai</t>
  </si>
  <si>
    <t>Metalo oksidai</t>
  </si>
  <si>
    <t>Geležies piritai ir geležies oksidai</t>
  </si>
  <si>
    <t>Natrio hidroksidas</t>
  </si>
  <si>
    <t>Kaustinė soda</t>
  </si>
  <si>
    <t>Natrio šarmo tirpalas</t>
  </si>
  <si>
    <t>Sieros junginiai</t>
  </si>
  <si>
    <t>Siera</t>
  </si>
  <si>
    <t>Anglis</t>
  </si>
  <si>
    <t>Chloras</t>
  </si>
  <si>
    <t>Metalo halogenatai, hipochloritai, chloratai ir perchloratai</t>
  </si>
  <si>
    <t>Metalo halogenatai</t>
  </si>
  <si>
    <t>Natrio heksafluoro silikatas</t>
  </si>
  <si>
    <t>Chloridai</t>
  </si>
  <si>
    <t>Aliuminio chloridas</t>
  </si>
  <si>
    <t>Geležies (III) chloridas</t>
  </si>
  <si>
    <t>Polialiuminio chloridas</t>
  </si>
  <si>
    <t>Aliuminio chlorohidratas</t>
  </si>
  <si>
    <t>Hipochloritai ir chloratai</t>
  </si>
  <si>
    <t>Natrio chloritas</t>
  </si>
  <si>
    <t>Natrio hipochloritas</t>
  </si>
  <si>
    <t>Sulfidai, sulfatai, nitratai, fosfatai ir karbonatai</t>
  </si>
  <si>
    <t>Sulfidai, sulfitai ir sulfatai</t>
  </si>
  <si>
    <t>Įvairūs sulfidai</t>
  </si>
  <si>
    <t>Vandenilio sulfidas</t>
  </si>
  <si>
    <t>Polisulfidai</t>
  </si>
  <si>
    <t>Sulfatai</t>
  </si>
  <si>
    <t>Natrio tiosulfatas</t>
  </si>
  <si>
    <t>Geležies(III) sulfatas</t>
  </si>
  <si>
    <t>Aliuminio sulfatas</t>
  </si>
  <si>
    <t>Natrio sulfatas</t>
  </si>
  <si>
    <t>Geležies(II) sulfatas</t>
  </si>
  <si>
    <t>Vario sulfatas</t>
  </si>
  <si>
    <t>Fosfinatai, fosfonatai, fosfatai ir polifosfatai</t>
  </si>
  <si>
    <t>Natrio heksametafosfatas</t>
  </si>
  <si>
    <t>Fosfatai</t>
  </si>
  <si>
    <t>Karbonatai</t>
  </si>
  <si>
    <t>Natrio karbonatas</t>
  </si>
  <si>
    <t>Natrio bikarbonatas</t>
  </si>
  <si>
    <t>Nitratai</t>
  </si>
  <si>
    <t>Įvairios metalų rūgščiosios druskos</t>
  </si>
  <si>
    <t>Kalio permanganatas</t>
  </si>
  <si>
    <t>Oksometalų rūgščiosios druskos</t>
  </si>
  <si>
    <t>Įvairūs neorganiniai chemikalai</t>
  </si>
  <si>
    <t>Sunkusis vanduo, kiti izotopai ir jų junginiai</t>
  </si>
  <si>
    <t>Cianidas, cianido oksidas, fulminatai, cianatai, silikatai, boratai, peroksoboratai, neorganinių rūgščių druskos</t>
  </si>
  <si>
    <t>Ciandinai</t>
  </si>
  <si>
    <t>Cianido oksidas</t>
  </si>
  <si>
    <t>Fulminatai</t>
  </si>
  <si>
    <t>Cianatai</t>
  </si>
  <si>
    <t>Vandenilio peroksidas</t>
  </si>
  <si>
    <t>Pjezoelektrinis kvarcas</t>
  </si>
  <si>
    <t>Retieji žemių metalų junginiai</t>
  </si>
  <si>
    <t>Silikatai</t>
  </si>
  <si>
    <t>Natrio silikatas</t>
  </si>
  <si>
    <t>Boratai ir peroksoboratai</t>
  </si>
  <si>
    <t>Distiliuotas vanduo</t>
  </si>
  <si>
    <t>Sintetiniai akmenys</t>
  </si>
  <si>
    <t>Sintetiniai brangakmeniai</t>
  </si>
  <si>
    <t>Sintetiniai pusbrangiai akmenys</t>
  </si>
  <si>
    <t>Baziniai organiniai chemikalai</t>
  </si>
  <si>
    <t>Angliavandeniliai</t>
  </si>
  <si>
    <t>Sotieji angliavandeniliai</t>
  </si>
  <si>
    <t>Sotieji alifatiniai angliavandeniliai</t>
  </si>
  <si>
    <t>Metanas</t>
  </si>
  <si>
    <t>Etilenas</t>
  </si>
  <si>
    <t>Propenas</t>
  </si>
  <si>
    <t>Butenas</t>
  </si>
  <si>
    <t>Acetilenas</t>
  </si>
  <si>
    <t>Sotieji cikliniai angliavandeniliai</t>
  </si>
  <si>
    <t>Nesotieji angliavandeniliai</t>
  </si>
  <si>
    <t>Nesotieji alifatiniai angliavandeniliai</t>
  </si>
  <si>
    <t>Nesotieji cikliniai angliavandeniliai</t>
  </si>
  <si>
    <t>Benzenas</t>
  </si>
  <si>
    <t>Toluenas</t>
  </si>
  <si>
    <t>O-ksilenas</t>
  </si>
  <si>
    <t>M-ksilenas</t>
  </si>
  <si>
    <t>Stirenas</t>
  </si>
  <si>
    <t>Etilbenzenas</t>
  </si>
  <si>
    <t>Kiti angliavandenių halogeninti dariniai</t>
  </si>
  <si>
    <t>Tetrachloretilenas</t>
  </si>
  <si>
    <t>Anglies tetrachloridas</t>
  </si>
  <si>
    <t>Alkoholiai, fenoliai, fenolakoholiai ir jų halogeninti, sulfoninti ar nitrinti arba nitrozinti dariniai, pramoniniai riebalų alkoholiai</t>
  </si>
  <si>
    <t>Pramoniniai riebalų alkoholiai</t>
  </si>
  <si>
    <t>Monohidrato alkoholiai</t>
  </si>
  <si>
    <t>Metanolis</t>
  </si>
  <si>
    <t>Etanolis</t>
  </si>
  <si>
    <t>Dioliai, polialkoholiai ir jų dariniai</t>
  </si>
  <si>
    <t>Etileno glikolis</t>
  </si>
  <si>
    <t>Alkoholio dariniai</t>
  </si>
  <si>
    <t>Fenoliai ir jų dariniai</t>
  </si>
  <si>
    <t>Alkoholis</t>
  </si>
  <si>
    <t>Etilo alkoholis</t>
  </si>
  <si>
    <t>Pramoninės riebalų monokarboksirūgštys</t>
  </si>
  <si>
    <t>Rafinuojant gautos rūgštinės alyvos</t>
  </si>
  <si>
    <t>Karboksirūgštys</t>
  </si>
  <si>
    <t>Acto rūgštis</t>
  </si>
  <si>
    <t>Peroksiacto rūgštis</t>
  </si>
  <si>
    <t>Nesočiosios monokarboksirūgštys ir jų junginiai</t>
  </si>
  <si>
    <t>Metakrilo rūgšties esteriai</t>
  </si>
  <si>
    <t>Akrilo rūgšties esteriai</t>
  </si>
  <si>
    <t>Aromatinės polikarboksirūgštys ir karboksirūgštys</t>
  </si>
  <si>
    <t>Organiniai junginiai, kurių molekulėse yra azotinių funkcinių grupių</t>
  </si>
  <si>
    <t>Junginiai, kurių molekulėse yra amino funkcinė grupė</t>
  </si>
  <si>
    <t>Aminojunginiai, kurių molekulėse yra deguoninė funkcinė grupė</t>
  </si>
  <si>
    <t>Ureinas</t>
  </si>
  <si>
    <t>Junginiai, kurių molekulėse yra azotinių funkcinių grupių</t>
  </si>
  <si>
    <t>Organiniai sieros junginiai</t>
  </si>
  <si>
    <t>Aldehidai, ketonas, organiniai peroksidai ir eteriai</t>
  </si>
  <si>
    <t>Junginiai, kurių molekulėse yra aldehidinių funkcinių grupių</t>
  </si>
  <si>
    <t>Junginiai, kurių molekulėsė yra ketoninių ir chinoninių funkcinių grupių</t>
  </si>
  <si>
    <t>Organiniai peroksidai</t>
  </si>
  <si>
    <t>Etileno oksidas</t>
  </si>
  <si>
    <t>Eteriai</t>
  </si>
  <si>
    <t>Įvairūs organiniai chemikalai</t>
  </si>
  <si>
    <t>Dažymui skirti augaliniai dariniai</t>
  </si>
  <si>
    <t>Medžio anglys</t>
  </si>
  <si>
    <t>Alyvos ir kiti aukštatemperatūrinio akmens anglių dervų, pikio ir pikio dervos distiliavimo produktai</t>
  </si>
  <si>
    <t>Akmens anglių derva</t>
  </si>
  <si>
    <t>Kreozotas</t>
  </si>
  <si>
    <t>Pikis</t>
  </si>
  <si>
    <t>Pikio derva</t>
  </si>
  <si>
    <t>Dervos gaminiai</t>
  </si>
  <si>
    <t>Medienos plaušienos gamybos liekamieji šarmai</t>
  </si>
  <si>
    <t>Trąšos ir azoto junginiai</t>
  </si>
  <si>
    <t>Azoto trąšos</t>
  </si>
  <si>
    <t>Azoto rūgštis ir druskos</t>
  </si>
  <si>
    <t>Natrio nitratas</t>
  </si>
  <si>
    <t>Sulfonitrinė rūgštis</t>
  </si>
  <si>
    <t>Amoniakas</t>
  </si>
  <si>
    <t>Skystas amoniakas</t>
  </si>
  <si>
    <t>Amonio chloridas</t>
  </si>
  <si>
    <t>Amonio sulfatas</t>
  </si>
  <si>
    <t>Fosforo trąšos</t>
  </si>
  <si>
    <t>Mineralinės fosforo trąšos</t>
  </si>
  <si>
    <t>Cheminės fosforo trąšos</t>
  </si>
  <si>
    <t>Gyvulinės ar augalinės trąšos</t>
  </si>
  <si>
    <t>Įvairios trąšos</t>
  </si>
  <si>
    <t>Agrochemijos produktai</t>
  </si>
  <si>
    <t>Pesticidai</t>
  </si>
  <si>
    <t>Insekticidai</t>
  </si>
  <si>
    <t>Herbicidai</t>
  </si>
  <si>
    <t>Augalų augimo reguliatoriai</t>
  </si>
  <si>
    <t>Dezinfekcijos priemonės</t>
  </si>
  <si>
    <t>Rodenticidai</t>
  </si>
  <si>
    <t>Fungicidai</t>
  </si>
  <si>
    <t>Pirminės formos plastmasės</t>
  </si>
  <si>
    <t>Pirminės formos etileno polimerai</t>
  </si>
  <si>
    <t>Pirminės formos propileno polimerai</t>
  </si>
  <si>
    <t>Pirminės formos stireno polimerai</t>
  </si>
  <si>
    <t>Pirminės formos vinilpolimerai</t>
  </si>
  <si>
    <t>Pirminės formos vinilacetato polimerai</t>
  </si>
  <si>
    <t>Pirminės formos akrilo polimerai</t>
  </si>
  <si>
    <t>Pirminės formos poliesteriai</t>
  </si>
  <si>
    <t>Pirminės formos poliamidai</t>
  </si>
  <si>
    <t>Pirminės formos karbamidinės dervos</t>
  </si>
  <si>
    <t>Pirminės formos amino dervos</t>
  </si>
  <si>
    <t>Pirminės formos siloksanai</t>
  </si>
  <si>
    <t>Sprogstamosios medžiagos</t>
  </si>
  <si>
    <t>Paruošti sprogmenys</t>
  </si>
  <si>
    <t>Šovininis parakas</t>
  </si>
  <si>
    <t>Raketinis kuras</t>
  </si>
  <si>
    <t>Įvairūs sprogmenys</t>
  </si>
  <si>
    <t>Dinamitas</t>
  </si>
  <si>
    <t>Trinitrotoluolas</t>
  </si>
  <si>
    <t>Nitroglicerinas</t>
  </si>
  <si>
    <t>Signalinės raketos, lietaus raketos, rūko signalai ir pirotechnikos dirbiniai</t>
  </si>
  <si>
    <t>Užtaisai paukščiams baidyti</t>
  </si>
  <si>
    <t>Fejerverkai</t>
  </si>
  <si>
    <t>Sprogdikliai, kapsulės, degikliai ir elektriniai detonatoriai</t>
  </si>
  <si>
    <t>Įvairūs ir labai kokybiški chemijos produktai</t>
  </si>
  <si>
    <t>Klijai</t>
  </si>
  <si>
    <t>Želatina</t>
  </si>
  <si>
    <t>Adhezyvai</t>
  </si>
  <si>
    <t>Eteriniai aliejai</t>
  </si>
  <si>
    <t>Fotografinės paskirties chemikalai</t>
  </si>
  <si>
    <t>Fotografijos plokštės ir juostos</t>
  </si>
  <si>
    <t>Fotografinės emulsijos</t>
  </si>
  <si>
    <t>Fotografiniai ryškalai</t>
  </si>
  <si>
    <t>Fotografiniai fiksažai</t>
  </si>
  <si>
    <t>Rentgeno ryškalai</t>
  </si>
  <si>
    <t>Rentgeno fiksažai</t>
  </si>
  <si>
    <t>Kultūrų auginimo terpė</t>
  </si>
  <si>
    <t>Vaizdo intensifikatoriai</t>
  </si>
  <si>
    <t>Specializuoti chemijos produktai</t>
  </si>
  <si>
    <t>Riebalai ir tepalai</t>
  </si>
  <si>
    <t>Tepalai</t>
  </si>
  <si>
    <t>Gręžimo purvas</t>
  </si>
  <si>
    <t>Silikoniniai riebalai</t>
  </si>
  <si>
    <t>Gręžimo skysčiai</t>
  </si>
  <si>
    <t>Alyvų priedai</t>
  </si>
  <si>
    <t>Gesintuvų milteliai</t>
  </si>
  <si>
    <t>Gesintuvų medžiagos</t>
  </si>
  <si>
    <t>Gesintuvų užpildai</t>
  </si>
  <si>
    <t>Hidrauliniai skysčiai</t>
  </si>
  <si>
    <t>Apsaugos nuo apledėjimo medžiagos</t>
  </si>
  <si>
    <t>Aušinimo preparatai</t>
  </si>
  <si>
    <t>Chemiškai modifikuoti riebalai ir aliejai</t>
  </si>
  <si>
    <t>Modeliavimo pastos</t>
  </si>
  <si>
    <t>Dantų vaškas</t>
  </si>
  <si>
    <t>Apdailos agentai</t>
  </si>
  <si>
    <t>Aktyvintos anglys</t>
  </si>
  <si>
    <t>Naujosios aktyvintos anglys</t>
  </si>
  <si>
    <t>Regeneruotos aktyvintos anglys</t>
  </si>
  <si>
    <t>Cheminės tualetinės medžiagos</t>
  </si>
  <si>
    <t>Peptonai ir baltyminės medžiagos</t>
  </si>
  <si>
    <t>Cheminiai priedai</t>
  </si>
  <si>
    <t>Paruoštos liejimo formų arba gurgučių rišikliai</t>
  </si>
  <si>
    <t>Cementų, statybinių skiedinių arba betonų priedai</t>
  </si>
  <si>
    <t>Chemijos produktai naftos ir dujų pramonei</t>
  </si>
  <si>
    <t>Išgrąžų chemikalai</t>
  </si>
  <si>
    <t>Veliamosios medžiagos</t>
  </si>
  <si>
    <t>Purvo chemikalai</t>
  </si>
  <si>
    <t>Gelio ampulės gręžviečių sprogmenims</t>
  </si>
  <si>
    <t>Aerozoliai ir diskų formos chemikalai</t>
  </si>
  <si>
    <t>Aerozoliai</t>
  </si>
  <si>
    <t>Diskų formos chemikalai</t>
  </si>
  <si>
    <t>Įvairūs chemijos produktai</t>
  </si>
  <si>
    <t>Radiatorių skystis</t>
  </si>
  <si>
    <t>Vandens valymo chemikalai</t>
  </si>
  <si>
    <t>Antikoroziniai gaminiai</t>
  </si>
  <si>
    <t>Glicerolis</t>
  </si>
  <si>
    <t>Fermentai</t>
  </si>
  <si>
    <t>Biuro ir skaičiavimo mašinos, įrenginiai ir reikmenys, išskyrus baldus ir programinės įrangos paketus</t>
  </si>
  <si>
    <t>Biuro mašinos, įrenginiai ir reikmenys, išskyrus kompiuterius, spausdintuvus ir baldus</t>
  </si>
  <si>
    <t>Tekstų apdorojimo mašinos</t>
  </si>
  <si>
    <t>Tekstų apdorojimo įrenginiai</t>
  </si>
  <si>
    <t>Fotokopijavimo ir ofsetinės spaudos įranga</t>
  </si>
  <si>
    <t>Foto- ir termokopijavimo įrenginiai</t>
  </si>
  <si>
    <t>Fotokopijavimo aparatai</t>
  </si>
  <si>
    <t>Fotokopijavimo įrenginiai</t>
  </si>
  <si>
    <t>Atgaminimo įrenginiai</t>
  </si>
  <si>
    <t>Dubliavimo mašinos</t>
  </si>
  <si>
    <t>Faksų perjungtuvai</t>
  </si>
  <si>
    <t>Skaitmeniniai siųstuvai</t>
  </si>
  <si>
    <t>Skaitmeniniai daugintuvai</t>
  </si>
  <si>
    <t>Biurų ofsetinės spaudos mašinos</t>
  </si>
  <si>
    <t>Skaitmeninės ofsetinės sistemos</t>
  </si>
  <si>
    <t>Skaitmeninė ofsetinė įranga</t>
  </si>
  <si>
    <t>Biurų ir verslo mašinos</t>
  </si>
  <si>
    <t>Bilietų tinkamumo patvirtinimo mašinos</t>
  </si>
  <si>
    <t>Automatinės pinigų išdavimo mašinos</t>
  </si>
  <si>
    <t>Rotarinės spaudos mašinos</t>
  </si>
  <si>
    <t>Lankstymo mašinos</t>
  </si>
  <si>
    <t>Perforacinės mašinos</t>
  </si>
  <si>
    <t>Monetų tvarkymo mašinos</t>
  </si>
  <si>
    <t>Monetų rūšiavimo mašinos</t>
  </si>
  <si>
    <t>Monetų skaičiavimo mašinos</t>
  </si>
  <si>
    <t>Monetų pakavimo mašinos</t>
  </si>
  <si>
    <t>Biuro įrangos dalys ir priedai</t>
  </si>
  <si>
    <t>Kaitintuvai (lazerinių spausdintuvų arba kopijavimo aparatų)</t>
  </si>
  <si>
    <t>Kaitintuvų alyva</t>
  </si>
  <si>
    <t>Kaitintuvų valytuvai</t>
  </si>
  <si>
    <t>Kaitintuvų lempos</t>
  </si>
  <si>
    <t>Kaitintuvų valymo servetėlės</t>
  </si>
  <si>
    <t>Kaitintuvų filtrai</t>
  </si>
  <si>
    <t>Kaitintuvų rinkiniai</t>
  </si>
  <si>
    <t>Biuro įrangos cilindrai</t>
  </si>
  <si>
    <t>Sąsagėlių blokai</t>
  </si>
  <si>
    <t>Skaitytuvų priedai</t>
  </si>
  <si>
    <t>Endorseriai</t>
  </si>
  <si>
    <t>Skaitytuvų popieriaus tiektuvai</t>
  </si>
  <si>
    <t>Skaitytuvų skaidrumo adapteriai</t>
  </si>
  <si>
    <t>Fotokopijavimo aparatų dalys ir priedai</t>
  </si>
  <si>
    <t>Dažų kasetės</t>
  </si>
  <si>
    <t>Dažai lazeriniams spausdintuvams ir (arba) fakso aparatams</t>
  </si>
  <si>
    <t>Dažai fotokopijavimo aparatams</t>
  </si>
  <si>
    <t>Dažai duomenų apdorojimo ir mokslinių tyrimų bei dokumentacijos centrams</t>
  </si>
  <si>
    <t>Pašto įstaigų įranga</t>
  </si>
  <si>
    <t>Pašto salės įranga</t>
  </si>
  <si>
    <t>Popieriaus ar vokų lankstymo mašinos</t>
  </si>
  <si>
    <t>Dėjimo į vokus mašinos</t>
  </si>
  <si>
    <t>Adresavimo mašinos</t>
  </si>
  <si>
    <t>Pašto apmokėjimo žymėtuvai</t>
  </si>
  <si>
    <t>Vokų atplėšimo aparatai</t>
  </si>
  <si>
    <t>Vokų užklijavimo aparatai</t>
  </si>
  <si>
    <t>Pašto ženklų antspaudavimo aparatai</t>
  </si>
  <si>
    <t>Pašto ženklų klijavimo aparatai</t>
  </si>
  <si>
    <t>Rūšiavimo įranga</t>
  </si>
  <si>
    <t>Pašto siuntų rūšiavimo įranga</t>
  </si>
  <si>
    <t>Banknotų skaičiavimo aparatai</t>
  </si>
  <si>
    <t>Skirstytuvai</t>
  </si>
  <si>
    <t>Pašto siuntimo įranga</t>
  </si>
  <si>
    <t>Įrenginiai, naudojami siuntimui dideliais kiekiais</t>
  </si>
  <si>
    <t>Skaičiavimo ir apskaitos mašinos</t>
  </si>
  <si>
    <t>Skaičiavimo mašinos</t>
  </si>
  <si>
    <t>Kišeniniai skaičiuotuvai</t>
  </si>
  <si>
    <t>Staliniai skaičiuotuvai</t>
  </si>
  <si>
    <t>Spausdinamieji skaičiuotuvai</t>
  </si>
  <si>
    <t>Sudėties mašinos</t>
  </si>
  <si>
    <t>Apskaitos mašinos ir kasos aparatai</t>
  </si>
  <si>
    <t>Apskaitos mašinos</t>
  </si>
  <si>
    <t>Kasos aparatai</t>
  </si>
  <si>
    <t>Skaičiavimo tipo mašinos</t>
  </si>
  <si>
    <t>Pašto siuntų apmokėjimo žymėtuvai</t>
  </si>
  <si>
    <t>Bilietų išdavimo mašinos</t>
  </si>
  <si>
    <t>Transporto priemonių skaičiavimo mašinos</t>
  </si>
  <si>
    <t>Automatinis mokesčių rinkimas</t>
  </si>
  <si>
    <t>Skaičiavimo mašinų dalys ir priedai</t>
  </si>
  <si>
    <t>Skaičiuotuvų popieriaus ritinėliai</t>
  </si>
  <si>
    <t>Rašomosios mašinėlės</t>
  </si>
  <si>
    <t>Elektroninės rašomosios mašinėlės</t>
  </si>
  <si>
    <t>Rašomųjų mašinėlių dalys ir priedai</t>
  </si>
  <si>
    <t>Magnetinės kortelės</t>
  </si>
  <si>
    <t>Kredito kortelės</t>
  </si>
  <si>
    <t>Intelektinės kortelės</t>
  </si>
  <si>
    <t>Pirkėjo kortelės</t>
  </si>
  <si>
    <t>Įmonės kortelės kurui</t>
  </si>
  <si>
    <t>Ženklinimo etiketėmis aparatai</t>
  </si>
  <si>
    <t>Datos užrašymo arba numeravimo aparatai</t>
  </si>
  <si>
    <t>Tapatybės kortelių spausdinimo aparatai</t>
  </si>
  <si>
    <t>Etikečių klijavimo aparatai</t>
  </si>
  <si>
    <t>Etikečių spausdintuvai</t>
  </si>
  <si>
    <t>Raidžių įspaudimo įranga</t>
  </si>
  <si>
    <t>Reljefinių etikečių spausdintuvai</t>
  </si>
  <si>
    <t>Automatinės etikečių klijavimo sistemos</t>
  </si>
  <si>
    <t>Pusiau automatinės etikečių klijavimo sistemos</t>
  </si>
  <si>
    <t>Etikečių dalytuvai</t>
  </si>
  <si>
    <t>Čekių pasirašymo ir išrašymo aparatai</t>
  </si>
  <si>
    <t>Čekių pasirašymo aparatai</t>
  </si>
  <si>
    <t>Čekių išrašymo aparatai</t>
  </si>
  <si>
    <t>Įvairi biuro įranga ir reikmenys</t>
  </si>
  <si>
    <t>Biuro įranga, išskyrus baldus</t>
  </si>
  <si>
    <t>Bylų įranga</t>
  </si>
  <si>
    <t>Karuselinės kortelių sistemos</t>
  </si>
  <si>
    <t>Žurnalų stovai</t>
  </si>
  <si>
    <t>Rašomosios lentelės su spaustukais</t>
  </si>
  <si>
    <t>Asmens tapatybės nustatymo reikmenys</t>
  </si>
  <si>
    <t>Skaidrių projektoriai</t>
  </si>
  <si>
    <t>Dokumentų naikinimo įrenginiai</t>
  </si>
  <si>
    <t>Biuro reikmenys</t>
  </si>
  <si>
    <t>Trintukai</t>
  </si>
  <si>
    <t>Rašalo gaminiai</t>
  </si>
  <si>
    <t>Antspaudų pagalvėlės</t>
  </si>
  <si>
    <t>Spausdinimo mašinėlių rašalinės</t>
  </si>
  <si>
    <t>Rašalo kasetės</t>
  </si>
  <si>
    <t>Tušinukai</t>
  </si>
  <si>
    <t>Automatiniai plunksnakočiai</t>
  </si>
  <si>
    <t>Flomasteriai</t>
  </si>
  <si>
    <t>Plunksnakočiai su antgaliu, pagamintu iš veltinio</t>
  </si>
  <si>
    <t>Žymekliai</t>
  </si>
  <si>
    <t>Techniniai rašikliai</t>
  </si>
  <si>
    <t>Rašiklių laikikliai</t>
  </si>
  <si>
    <t>Pieštukai</t>
  </si>
  <si>
    <t>Automatiniai pieštukai su išstumiamomis arba išslystančiomis šerdelėmis</t>
  </si>
  <si>
    <t>Keičiamosios pieštukų šerdelės</t>
  </si>
  <si>
    <t>Drožtukai</t>
  </si>
  <si>
    <t>Pieštukinės</t>
  </si>
  <si>
    <t>Datų antspaudai</t>
  </si>
  <si>
    <t>Antspaudų spaudai</t>
  </si>
  <si>
    <t>Numerių antspaudai</t>
  </si>
  <si>
    <t>Frazių antspaudai</t>
  </si>
  <si>
    <t>Keičiamieji spaudai</t>
  </si>
  <si>
    <t>Biuro spaudų laikikliai</t>
  </si>
  <si>
    <t>Koreguokliai</t>
  </si>
  <si>
    <t>Skelbimų lentos</t>
  </si>
  <si>
    <t>Matavimo juostos</t>
  </si>
  <si>
    <t>Rašalinės juostelės</t>
  </si>
  <si>
    <t>Rašomųjų mašinėlių juostelės</t>
  </si>
  <si>
    <t>Spausdintuvų juostos</t>
  </si>
  <si>
    <t>Skaičiuotuvų juostos ir cilindrai</t>
  </si>
  <si>
    <t>Faksimilinės juostos</t>
  </si>
  <si>
    <t>Kasos aparatų juostos</t>
  </si>
  <si>
    <t>Reprografų reikmenys</t>
  </si>
  <si>
    <t>Sieniniai transparantai</t>
  </si>
  <si>
    <t>Braižomosios lentos</t>
  </si>
  <si>
    <t>Raštinės reikmenys</t>
  </si>
  <si>
    <t>Lipniosios etiketės</t>
  </si>
  <si>
    <t>Korekcinės priemonės</t>
  </si>
  <si>
    <t>Korekcinė plėvelė arba juostelė</t>
  </si>
  <si>
    <t>Korekcinis skystis</t>
  </si>
  <si>
    <t>Korekciniai pieštukai</t>
  </si>
  <si>
    <t>Keičiamosios korekcinių pieštukų šerdelės</t>
  </si>
  <si>
    <t>Elektriniai trintukai</t>
  </si>
  <si>
    <t>Užrašinės ir priedai</t>
  </si>
  <si>
    <t>Kanceliarinių reikmenų stalčių dėžutės</t>
  </si>
  <si>
    <t>Staliniai dokumentų dėklai arba kanceliarinių reikmenų dėžutės</t>
  </si>
  <si>
    <t>Kabinamosios kanceliarinių reikmenų dėžutės</t>
  </si>
  <si>
    <t>Knygų atramos</t>
  </si>
  <si>
    <t>Spaudinių stovai</t>
  </si>
  <si>
    <t>Dienynų arba kalendorių stovai</t>
  </si>
  <si>
    <t>Bylų dėžės</t>
  </si>
  <si>
    <t>Žinučių lapukų laikikliai</t>
  </si>
  <si>
    <t>Kopijų laikikliai</t>
  </si>
  <si>
    <t>Braižybos reikmenys</t>
  </si>
  <si>
    <t>Lekalai</t>
  </si>
  <si>
    <t>Tvirtinimo lipdukai, juostos ir plėvelės</t>
  </si>
  <si>
    <t>Tvirtinimo lipdukai arba juostos</t>
  </si>
  <si>
    <t>Braižybos plėvelė</t>
  </si>
  <si>
    <t>Braižybos rinkiniai ir popierius</t>
  </si>
  <si>
    <t>Braižybos rinkiniai</t>
  </si>
  <si>
    <t>Braižybos popierius</t>
  </si>
  <si>
    <t>Braižybos stalų apdangalai</t>
  </si>
  <si>
    <t>Raidžių trafaretai</t>
  </si>
  <si>
    <t>Matlankiai</t>
  </si>
  <si>
    <t>Šablonai</t>
  </si>
  <si>
    <t>Kampainiai ir trikampiai</t>
  </si>
  <si>
    <t>Kampų matavimo liniuotės</t>
  </si>
  <si>
    <t>Trikampiai</t>
  </si>
  <si>
    <t>Apsauginiai dirbamųjų paviršių apdangalai</t>
  </si>
  <si>
    <t>Lentos</t>
  </si>
  <si>
    <t>Planavimo lentos arba reikmenys</t>
  </si>
  <si>
    <t>Elektroninės kopijavimo lentos arba reikmenys</t>
  </si>
  <si>
    <t>Raidžių lentos arba reikmenys</t>
  </si>
  <si>
    <t>Sausai valomos lentos arba reikmenys</t>
  </si>
  <si>
    <t>Kreidinės lentos arba reikmenys</t>
  </si>
  <si>
    <t>Skelbimų lentos arba reikmenys</t>
  </si>
  <si>
    <t>Lentų valymo rinkiniai arba reikmenys</t>
  </si>
  <si>
    <t>Pakabinami bėgiai arba laikikliai</t>
  </si>
  <si>
    <t>Baltos rašomosios lentos ir magnetinės lentos</t>
  </si>
  <si>
    <t>Baltos rašomosios lentos</t>
  </si>
  <si>
    <t>Baltų rašomųjų lentų priedai</t>
  </si>
  <si>
    <t>Baltų rašomųjų lentų stovai</t>
  </si>
  <si>
    <t>Konferencijų bloknotų stovai</t>
  </si>
  <si>
    <t>Magnetinės lentos</t>
  </si>
  <si>
    <t>Magnetinių lentų trintukai</t>
  </si>
  <si>
    <t>Planavimo sistemos</t>
  </si>
  <si>
    <t>Susirinkimų planavimo knygelės</t>
  </si>
  <si>
    <t>Susitikimų registravimo knygos arba papildomi lapai</t>
  </si>
  <si>
    <t>Pasiūlymų dėžutės</t>
  </si>
  <si>
    <t>Smulki biuro įranga</t>
  </si>
  <si>
    <t>Sąvaržos, vinutės su plačiomis galvutėmis, braižybos smeigtukai</t>
  </si>
  <si>
    <t>Sąsagėlės</t>
  </si>
  <si>
    <t>Vinutės su plačiomis galvutėmis</t>
  </si>
  <si>
    <t>Braižybos smeigtukai</t>
  </si>
  <si>
    <t>Žiediniai segtuvai ir sąvaržėlės</t>
  </si>
  <si>
    <t>Žiediniai segtuvai</t>
  </si>
  <si>
    <t>Sąvaržėlės</t>
  </si>
  <si>
    <t>Sąvaržėlių laikikliai</t>
  </si>
  <si>
    <t>Vokų atidarikliai, segikliai ir skylamušiai</t>
  </si>
  <si>
    <t>Vokų atidarikliai</t>
  </si>
  <si>
    <t>Segikliai</t>
  </si>
  <si>
    <t>Išsegikliai</t>
  </si>
  <si>
    <t>Skylamušiai</t>
  </si>
  <si>
    <t>Kempinės pašto ženklams suvilgyti</t>
  </si>
  <si>
    <t>Antspaudų lakas</t>
  </si>
  <si>
    <t>Antspaudų lako priedai</t>
  </si>
  <si>
    <t>Apdorotas popierius ir kartonas</t>
  </si>
  <si>
    <t>Tipochromerzacas ir kartonas</t>
  </si>
  <si>
    <t>Rašomasis popierius</t>
  </si>
  <si>
    <t>Konferencijų bloknotai</t>
  </si>
  <si>
    <t>Popierius spausdintuvams</t>
  </si>
  <si>
    <t>Savaiminio kopijavimo ir kitoks kopijavimo popierius</t>
  </si>
  <si>
    <t>Termografinis popierius</t>
  </si>
  <si>
    <t>Popierius fotokopijavimo mašinoms ir kseroksams</t>
  </si>
  <si>
    <t>Popierius fotokopijavimo mašinoms</t>
  </si>
  <si>
    <t>Popierius kseroksams</t>
  </si>
  <si>
    <t>Spausdinimo kortelės</t>
  </si>
  <si>
    <t>Loterijos mašinos</t>
  </si>
  <si>
    <t>Būgniniai žaidimų automatai</t>
  </si>
  <si>
    <t>Popieriniai raštinės reikmenys ir kiti gaminiai</t>
  </si>
  <si>
    <t>Kalkė, savaiminio kopijavimo popierius, vaškuotės ir nekalkinis popierius</t>
  </si>
  <si>
    <t>Kalkė</t>
  </si>
  <si>
    <t>Savaiminio kopijavimo popierius</t>
  </si>
  <si>
    <t>Nekalkinis popierius</t>
  </si>
  <si>
    <t>Vaškuotės</t>
  </si>
  <si>
    <t>Vokai, kortelės laiškams, paprastieji atvirlaiškiai</t>
  </si>
  <si>
    <t>Kortelės laiškams</t>
  </si>
  <si>
    <t>Paprastieji atvirlaiškiai</t>
  </si>
  <si>
    <t>Vokai</t>
  </si>
  <si>
    <t>Laiškų rašymo reikmenys</t>
  </si>
  <si>
    <t>Reljefinis arba perforuotas popierius</t>
  </si>
  <si>
    <t>Reljefinis arba perforuotas spausdinimo popierius</t>
  </si>
  <si>
    <t>Reljefinis arba perforuotas rašomasis popierius</t>
  </si>
  <si>
    <t>Vientisas popierius kompiuterių spausdintuvams</t>
  </si>
  <si>
    <t>Nesupjaustyti blankai</t>
  </si>
  <si>
    <t>Gumuotas arba lipnus popierius</t>
  </si>
  <si>
    <t>Lipnus popierius</t>
  </si>
  <si>
    <t>Dokumentų ir laiškų dėklai, dėžės dokumentams saugoti ir kiti panašūs reikmenys</t>
  </si>
  <si>
    <t>Kanceliariniai skirstytuvai</t>
  </si>
  <si>
    <t>Spausdinti raštinės reikmenys (išskyrus blankus)</t>
  </si>
  <si>
    <t>Spausdinti vokai</t>
  </si>
  <si>
    <t>Vokai su langeliu adresui</t>
  </si>
  <si>
    <t>Vokai be langelio adresui</t>
  </si>
  <si>
    <t>Vokai rentgeno nuotraukoms</t>
  </si>
  <si>
    <t>Lapeliai užrašams</t>
  </si>
  <si>
    <t>Vizitinės kortelės</t>
  </si>
  <si>
    <t>Vizitinių kortelių laikikliai</t>
  </si>
  <si>
    <t>Dovanojimo rašteliai</t>
  </si>
  <si>
    <t>Kuponai</t>
  </si>
  <si>
    <t>Etiketės</t>
  </si>
  <si>
    <t>Etiketės su brūkšniniu kodu</t>
  </si>
  <si>
    <t>Lagaminų žymelės</t>
  </si>
  <si>
    <t>Nuo vagysčių apsaugantys lipdukai</t>
  </si>
  <si>
    <t>Priešpiečių talonai</t>
  </si>
  <si>
    <t>Biuvarai</t>
  </si>
  <si>
    <t>Tvarkaraščiai</t>
  </si>
  <si>
    <t>Sieniniai tvarkaraščiai</t>
  </si>
  <si>
    <t>Kalendoriai</t>
  </si>
  <si>
    <t>Dienynų stovai</t>
  </si>
  <si>
    <t>Kompiuterinė įranga ir reikmenys</t>
  </si>
  <si>
    <t>Duomenų apdorojimo mašinos (techninė įranga)</t>
  </si>
  <si>
    <t>Didysis kompiuteris</t>
  </si>
  <si>
    <t>Superkompiuteris</t>
  </si>
  <si>
    <t>Pagrindinė techninė kompiuterio įranga</t>
  </si>
  <si>
    <t>Kompiuterių platformos</t>
  </si>
  <si>
    <t>Kompiuterių konfigūracijos</t>
  </si>
  <si>
    <t>Procesoriai arba centriniai procesoriai (CPU)</t>
  </si>
  <si>
    <t>Minikompiuterių techninė įranga</t>
  </si>
  <si>
    <t>Minikompiuterių centriniai procesoriai</t>
  </si>
  <si>
    <t>Asmeniniai kompiuteriai</t>
  </si>
  <si>
    <t>Nešiojamieji kompiuteriai</t>
  </si>
  <si>
    <t>Planšetiniai kompiuteriai</t>
  </si>
  <si>
    <t>Staliniai kompiuteriai</t>
  </si>
  <si>
    <t>Asmeninių kompiuterių centriniai procesoriai</t>
  </si>
  <si>
    <t>Kišeniniai kompiuteriai</t>
  </si>
  <si>
    <t>Vartotojų darbo vietos</t>
  </si>
  <si>
    <t>Mikrokompiuterių techninė įranga</t>
  </si>
  <si>
    <t>Mikrokompiuterių centriniai procesoriai</t>
  </si>
  <si>
    <t>Magnetiniai ar optiniai skaitymo įrenginiai</t>
  </si>
  <si>
    <t>Optiniai skaitymo įrenginiai</t>
  </si>
  <si>
    <t>Kompiuterių skaitytuvai</t>
  </si>
  <si>
    <t>Optinio ženklų atpažinimo įranga</t>
  </si>
  <si>
    <t>Brūkšninio kodo skaitymo įrenginiai</t>
  </si>
  <si>
    <t>Magnetinių kortelių skaitymo įrenginiai</t>
  </si>
  <si>
    <t>Perfokortų skaitymo įrenginiai</t>
  </si>
  <si>
    <t>Skaitmeninė kartografijos įranga</t>
  </si>
  <si>
    <t>Skaitmeniniai kadastro žemėlapiai</t>
  </si>
  <si>
    <t>Su kompiuteriais susijusi įranga</t>
  </si>
  <si>
    <t>Kompiuterių ekranai ir pultai</t>
  </si>
  <si>
    <t>Kompiuteriniai terminalai</t>
  </si>
  <si>
    <t>Pultai</t>
  </si>
  <si>
    <t>Displėjaus ekranai</t>
  </si>
  <si>
    <t>Plokštieji ekranai</t>
  </si>
  <si>
    <t>Jutiklinių ekranų monitoriai</t>
  </si>
  <si>
    <t>Periferiniai įrenginiai</t>
  </si>
  <si>
    <t>Spausdintuvai ir braižytuvai</t>
  </si>
  <si>
    <t>Lazeriniai spausdintuvai</t>
  </si>
  <si>
    <t>Adatiniai spausdintuvai</t>
  </si>
  <si>
    <t>Spalvotosios grafikos spausdintuvai</t>
  </si>
  <si>
    <t>Braižytuvai</t>
  </si>
  <si>
    <t>Rašaliniai spausdintuvai</t>
  </si>
  <si>
    <t>Kodavimo įtaisai</t>
  </si>
  <si>
    <t>Centrinis valdymo įtaisas</t>
  </si>
  <si>
    <t>Informacijos laikmenų saugojimo ir skaitymo įtaisai</t>
  </si>
  <si>
    <t>Kompiuterio atminties įrenginiai</t>
  </si>
  <si>
    <t>Magnetinių kortų atminties įrenginiai</t>
  </si>
  <si>
    <t>Magnetinių juostų atminties įrenginiai</t>
  </si>
  <si>
    <t>Magnetinių diskų atminties įrenginiai</t>
  </si>
  <si>
    <t>Diskelių skaitliai</t>
  </si>
  <si>
    <t>Standžiųjų diskų skaitliai</t>
  </si>
  <si>
    <t>Tiesioginės prieigos atminties įrenginiai</t>
  </si>
  <si>
    <t>Perteklinis nepriklausomų diskų masyvas (RAID)</t>
  </si>
  <si>
    <t>Optinių diskų skaitliai</t>
  </si>
  <si>
    <t>Kompaktinių diskų (CD) skaitymo ir (arba) įrašymo įrenginiai</t>
  </si>
  <si>
    <t>Universaliųjų skaitmeninių diskų (DVD) skaitymo ir (arba) įrašymo įrenginiai</t>
  </si>
  <si>
    <t>Kompaktinių diskų (CD) ir universaliųjų skaitmeninių diskų (DVD) skaitymo ir (arba) įrašymo įrenginiai</t>
  </si>
  <si>
    <t>Bėgančiosios juostos kaupikliai</t>
  </si>
  <si>
    <t>Kasečių tvarkymo įrenginiai</t>
  </si>
  <si>
    <t>Karuseliniai įtaisai</t>
  </si>
  <si>
    <t>Flash atminties kaupimo įtaisai</t>
  </si>
  <si>
    <t>Disko valdiklis</t>
  </si>
  <si>
    <t>Mikroprocesorinių kortelių skaitytuvai</t>
  </si>
  <si>
    <t>Pirštų atspaudų skaitytuvai</t>
  </si>
  <si>
    <t>Mikroprocesorinių kortelių ir pirštų atspaudų skaitytuvai</t>
  </si>
  <si>
    <t>Atminties terpės</t>
  </si>
  <si>
    <t>Magnetiniai diskai</t>
  </si>
  <si>
    <t>Optiniai diskai</t>
  </si>
  <si>
    <t>Kompaktiniai diskai (CD)</t>
  </si>
  <si>
    <t>Universalieji skaitmeniniai diskai (DVD)</t>
  </si>
  <si>
    <t>Atminties kaupimo laikmenos</t>
  </si>
  <si>
    <t>Atmintukai</t>
  </si>
  <si>
    <t>Magnetinės juostos</t>
  </si>
  <si>
    <t>Įvairi kompiuterių įranga</t>
  </si>
  <si>
    <t>Atminties praplėtimo įranga</t>
  </si>
  <si>
    <t>Laisvosios kreipties atmintinė (RAM)</t>
  </si>
  <si>
    <t>Dinaminė laisvosios kreipties atmintinė (DRAM)</t>
  </si>
  <si>
    <t>Statinė laisvosios kreipties atmintinė (SRAM)</t>
  </si>
  <si>
    <t>Sinchroninė dinaminė laisvosios kreipties atmintinė (SDRAM)</t>
  </si>
  <si>
    <t>Rambus dinaminė laisvosios kreipties atmintinė (RDRAM)</t>
  </si>
  <si>
    <t>Sinchroninė grafinė laisvosios kreipties atmintinė (SGRAM)</t>
  </si>
  <si>
    <t>Pastovioji atmintinė (ROM)</t>
  </si>
  <si>
    <t>Programuojamoji pastovioji atmintinė (PROM)</t>
  </si>
  <si>
    <t>Trinamoji programuojamoji pastovioji atmintinė (EPROM)</t>
  </si>
  <si>
    <t>Programuojamoji pastovioji elektroniniu būdu trinama atmintinė (EEPROM)</t>
  </si>
  <si>
    <t>Duomenų apdorojimo įranga</t>
  </si>
  <si>
    <t>Kompiuterių dalys, priedai ir reikmenys</t>
  </si>
  <si>
    <t>Kompiuterių dalys</t>
  </si>
  <si>
    <t>Tinklo sąsajos</t>
  </si>
  <si>
    <t>Kompiuterio prievadai</t>
  </si>
  <si>
    <t>Nuoseklieji infraraudonųjų spindulių prievadai</t>
  </si>
  <si>
    <t>Kompiuterio plokštės</t>
  </si>
  <si>
    <t>Elektroninės plokštės</t>
  </si>
  <si>
    <t>Universalių nuosekliųjų magistralių (USB) sietuvai</t>
  </si>
  <si>
    <t>Tarptautinės asmeninių kompiuterių atminties kortelių asociacijos (PCMCIA) adapteriai ir sietuvai</t>
  </si>
  <si>
    <t>Grafinio greitiklio kortos</t>
  </si>
  <si>
    <t>Tinklo sąsajų kortos</t>
  </si>
  <si>
    <t>Garso kortos</t>
  </si>
  <si>
    <t>Pagrindinės plokštės</t>
  </si>
  <si>
    <t>Kompiuterio priedai</t>
  </si>
  <si>
    <t>Atspindžius mažinantys ekranai</t>
  </si>
  <si>
    <t>Pelės kilimėliai</t>
  </si>
  <si>
    <t>Kasos</t>
  </si>
  <si>
    <t>Tinklo kameros</t>
  </si>
  <si>
    <t>Kompiuterių valymo reikmenys</t>
  </si>
  <si>
    <t>Kompiuterių valymo rinkiniai</t>
  </si>
  <si>
    <t>Suspausto oro dulkių valytuvai</t>
  </si>
  <si>
    <t>Kompiuterio įrangos apdangalai nuo dulkių</t>
  </si>
  <si>
    <t>Monitorių sieninių laikiklių alkūnės</t>
  </si>
  <si>
    <t>Nešiojamųjų kompiuterių krepšiai</t>
  </si>
  <si>
    <t>Energijos šaltinių reikmenys</t>
  </si>
  <si>
    <t>Klaviatūros riešų atramos</t>
  </si>
  <si>
    <t>Apsauginiai klaviatūros dangčiai</t>
  </si>
  <si>
    <t>Kompiuterių reikmenys</t>
  </si>
  <si>
    <t>Spausdintuvų kasetės</t>
  </si>
  <si>
    <t>Diskeliai</t>
  </si>
  <si>
    <t>Skaitmeninės garsajuostės (DAT)</t>
  </si>
  <si>
    <t>Skaitmeninės linijinės juostos (DLT)</t>
  </si>
  <si>
    <t>Duomenų kasetės</t>
  </si>
  <si>
    <t>Atvirosios linijinės juostos (LTO)</t>
  </si>
  <si>
    <t>Įrašomosios kasetės</t>
  </si>
  <si>
    <t>Duomenų kompaktiniai diskai</t>
  </si>
  <si>
    <t>Duomenų įvedimo reikmenys</t>
  </si>
  <si>
    <t>Kompiuterių pelės</t>
  </si>
  <si>
    <t>Vairasvirtės</t>
  </si>
  <si>
    <t>Šviesiniai rašikliai</t>
  </si>
  <si>
    <t>Rutuliniai manipuliatoriai</t>
  </si>
  <si>
    <t>Grafinės planšetės</t>
  </si>
  <si>
    <t>Kompiuterių klaviatūros</t>
  </si>
  <si>
    <t>Programuojamosios klaviatūros</t>
  </si>
  <si>
    <t>Brailio rašto planšetės</t>
  </si>
  <si>
    <t>Elektriniai davikliai</t>
  </si>
  <si>
    <t>Įvesties įrenginiai</t>
  </si>
  <si>
    <t>Bibliotekų automatizacijos įranga</t>
  </si>
  <si>
    <t>Elektrinės mašinos, aparatai, įranga ir reikmenys. Apšvietimas</t>
  </si>
  <si>
    <t>Elektros varikliai, generatoriai ir transformatoriai</t>
  </si>
  <si>
    <t>Elektros varikliai</t>
  </si>
  <si>
    <t>Adapteriai</t>
  </si>
  <si>
    <t>Generatoriai</t>
  </si>
  <si>
    <t>Generatoriniai agregatai</t>
  </si>
  <si>
    <t>Generatoriniai agregatai su slėginio uždegimo varikliais</t>
  </si>
  <si>
    <t>Energijos keitikliai</t>
  </si>
  <si>
    <t>Vieninkariai elektros keitikliai</t>
  </si>
  <si>
    <t>Generatoriniai agregatai su kibirkštinio uždegimo varikliais</t>
  </si>
  <si>
    <t>Vėjo generatoriai</t>
  </si>
  <si>
    <t>Vėjo malūnai</t>
  </si>
  <si>
    <t>Vėjo turbinos</t>
  </si>
  <si>
    <t>Vėjo turbinų generatoriai</t>
  </si>
  <si>
    <t>Turbinų rotoriai</t>
  </si>
  <si>
    <t>Vėjo jėgainė</t>
  </si>
  <si>
    <t>Generavimo (generatorių) įrenginiai</t>
  </si>
  <si>
    <t>Degalų elementai</t>
  </si>
  <si>
    <t>Garo turbinų generatorius ir su juo susiję aparatai</t>
  </si>
  <si>
    <t>Turbininių generatorių įrenginiai</t>
  </si>
  <si>
    <t>Turbininių generatorių valdymo aparatai</t>
  </si>
  <si>
    <t>Nuolatinės srovės generatoriai</t>
  </si>
  <si>
    <t>Avarinis (atsarginis) generatorius</t>
  </si>
  <si>
    <t>Turbininis generatorius</t>
  </si>
  <si>
    <t>Kintamosios srovės generatoriai</t>
  </si>
  <si>
    <t>Vienfaziai varikliai</t>
  </si>
  <si>
    <t>Pavaros</t>
  </si>
  <si>
    <t>Anodai</t>
  </si>
  <si>
    <t>Daugiafaziai varikliai</t>
  </si>
  <si>
    <t>Aušinimo bokštai</t>
  </si>
  <si>
    <t>Vandens aušintuvai</t>
  </si>
  <si>
    <t>Dujošvyčių lempų arba vamzdelių balastai</t>
  </si>
  <si>
    <t>Statiniai keitikliai</t>
  </si>
  <si>
    <t>Lygintuvai</t>
  </si>
  <si>
    <t>Nenutrūkstamojo maitinimo šaltiniai</t>
  </si>
  <si>
    <t>Invertoriai</t>
  </si>
  <si>
    <t>Nutrūkstamojo maitinimo šaltiniai</t>
  </si>
  <si>
    <t>Induktoriai</t>
  </si>
  <si>
    <t>Pirminio įkrovimo krovikliai</t>
  </si>
  <si>
    <t>Baterijų krovikliai</t>
  </si>
  <si>
    <t>Pūstuvai</t>
  </si>
  <si>
    <t>Turbokompresoriai (variklių)</t>
  </si>
  <si>
    <t>Elektros variklių, generatorių ir transformatorių dalys</t>
  </si>
  <si>
    <t>Elektros variklių ir generatorių dalys</t>
  </si>
  <si>
    <t>Sužadinimo sistemos</t>
  </si>
  <si>
    <t>Dujų aušinimo sistemos</t>
  </si>
  <si>
    <t>Generatorių rotoriai</t>
  </si>
  <si>
    <t>Pirminio vandens sistemos</t>
  </si>
  <si>
    <t>Hermetizuojančios alyvos sistemos</t>
  </si>
  <si>
    <t>Statoriaus aušinimo vandeniu sistemos</t>
  </si>
  <si>
    <t>Garo generatorių dalys</t>
  </si>
  <si>
    <t>Dujų generatorių dalys</t>
  </si>
  <si>
    <t>Įtampos reguliavimo sistemos</t>
  </si>
  <si>
    <t>Transformatorių, induktorių ir statinių keitiklių dalys</t>
  </si>
  <si>
    <t>Kondensatorių dalys</t>
  </si>
  <si>
    <t>Transformatoriai</t>
  </si>
  <si>
    <t>Skystiniai dielektriniai transformatoriai</t>
  </si>
  <si>
    <t>Įtampos transformatoriai</t>
  </si>
  <si>
    <t>Matavimo transformatorius</t>
  </si>
  <si>
    <t>Energijos tiekimo transformatoriai</t>
  </si>
  <si>
    <t>Elektros skirstymo ir reguliavimo aparatai</t>
  </si>
  <si>
    <t>Elektros aparatūra, naudojama elektros grandinėms įjungti, išjungti, perjungti ar apsaugoti</t>
  </si>
  <si>
    <t>Skydai ir saugiklių dėžutės</t>
  </si>
  <si>
    <t>Elektros aparatūros skydai</t>
  </si>
  <si>
    <t>Valdymo skydai</t>
  </si>
  <si>
    <t>Saugiklių dėžutės</t>
  </si>
  <si>
    <t>Saugikliai</t>
  </si>
  <si>
    <t>Automatiniai išjungikliai</t>
  </si>
  <si>
    <t>Saugiklių blokai</t>
  </si>
  <si>
    <t>Saugiklių laidai</t>
  </si>
  <si>
    <t>Saugiklių gnybtai</t>
  </si>
  <si>
    <t>Grandinės išjungikliai</t>
  </si>
  <si>
    <t>Orinių linijų grandinės išjungikliai</t>
  </si>
  <si>
    <t>Grandinės bandikliai</t>
  </si>
  <si>
    <t>Magnetiniai grandinės išjungikliai</t>
  </si>
  <si>
    <t>Miniatiūriniai grandinės išjungikliai</t>
  </si>
  <si>
    <t>Skirstymo įrenginiai</t>
  </si>
  <si>
    <t>Skirstymo dėžės</t>
  </si>
  <si>
    <t>Skirstomieji transformatoriai</t>
  </si>
  <si>
    <t>Skirstomoji kabelių dėžutė</t>
  </si>
  <si>
    <t>Skirstymo sistema</t>
  </si>
  <si>
    <t>Jungiklio pavara</t>
  </si>
  <si>
    <t>Jungikliai</t>
  </si>
  <si>
    <t>Skyrikliai</t>
  </si>
  <si>
    <t>Įžeminimo jungiklis</t>
  </si>
  <si>
    <t>Avariniai jungikliai</t>
  </si>
  <si>
    <t>Reostatai</t>
  </si>
  <si>
    <t>Cilindriniai jungikliai</t>
  </si>
  <si>
    <t>Slėgio jungikliai</t>
  </si>
  <si>
    <t>Permetamieji jungikliai</t>
  </si>
  <si>
    <t>Slankieji jungikliai</t>
  </si>
  <si>
    <t>Galiniai jungikliai</t>
  </si>
  <si>
    <t>Skyriklis</t>
  </si>
  <si>
    <t>Lauko komutavimo įranga</t>
  </si>
  <si>
    <t>Saugiklių skyriklis</t>
  </si>
  <si>
    <t>Skirstomieji elektros skydai</t>
  </si>
  <si>
    <t>Skirstomieji skydai</t>
  </si>
  <si>
    <t>Vidutinės įtampos skirstomieji skydai</t>
  </si>
  <si>
    <t>Įtampos ribotuvai</t>
  </si>
  <si>
    <t>Žaibo iškrovikliai</t>
  </si>
  <si>
    <t>Apsaugos nuo žaibo įranga</t>
  </si>
  <si>
    <t>Žaibolaidžiai</t>
  </si>
  <si>
    <t>Antįtampių slopintuvai</t>
  </si>
  <si>
    <t>Šynos</t>
  </si>
  <si>
    <t>Apsauginės dėžės</t>
  </si>
  <si>
    <t>Elektros grandinių elementai</t>
  </si>
  <si>
    <t>Elektros relės</t>
  </si>
  <si>
    <t>Galios relės</t>
  </si>
  <si>
    <t>Bendrosios paskirties relės</t>
  </si>
  <si>
    <t>Kištukinių lizdų relės</t>
  </si>
  <si>
    <t>Kintančios įtampos relės</t>
  </si>
  <si>
    <t>Gyvsidabrio relės</t>
  </si>
  <si>
    <t>Laiko relės</t>
  </si>
  <si>
    <t>Perkrovos relės</t>
  </si>
  <si>
    <t>Elektros lempų laikikliai</t>
  </si>
  <si>
    <t>Sujungimai ir kontaktų elementai</t>
  </si>
  <si>
    <t>Šakutės ir kištukiniai lizdai</t>
  </si>
  <si>
    <t>Bendraašės jungtys</t>
  </si>
  <si>
    <t>Jungiamosios dėžutės</t>
  </si>
  <si>
    <t>Jungiamieji kabeliai</t>
  </si>
  <si>
    <t>Gnybtai</t>
  </si>
  <si>
    <t>Reostatai (apšvietimo reguliavimo)</t>
  </si>
  <si>
    <t>Jungiamosios dėžės</t>
  </si>
  <si>
    <t>Kabelių jungimo įrankių rinkinys</t>
  </si>
  <si>
    <t>Ilgintuvai</t>
  </si>
  <si>
    <t>Elektros skirstymo ir valdymo aparatūros dalys</t>
  </si>
  <si>
    <t>Izoliuoti laidai ir kabeliai</t>
  </si>
  <si>
    <t>Magistralės</t>
  </si>
  <si>
    <t>Magistralių sujungimai</t>
  </si>
  <si>
    <t>Energijos skirstymo kabeliai</t>
  </si>
  <si>
    <t>Elektros energijos tiekimo linijos</t>
  </si>
  <si>
    <t>Elektros energijos tiekimo orinės linijos</t>
  </si>
  <si>
    <t>Žemos ir vidutinės įtampos kabeliai</t>
  </si>
  <si>
    <t>Žemos įtampos kabeliai</t>
  </si>
  <si>
    <t>Vidutinės įtampos kabeliai</t>
  </si>
  <si>
    <t>Aukštos įtampos kabeliai</t>
  </si>
  <si>
    <t>Kabeliai po vandeniu</t>
  </si>
  <si>
    <t>Povandeniniai kabeliai</t>
  </si>
  <si>
    <t>Ekranuoti kabeliai</t>
  </si>
  <si>
    <t>Signaliniai kebeliai</t>
  </si>
  <si>
    <t>Bendraašiai kabeliai</t>
  </si>
  <si>
    <t>Izoliuotieji kabelių priedai</t>
  </si>
  <si>
    <t>Izoliuotosios kabelių ritės</t>
  </si>
  <si>
    <t>Izoliuotieji jungiamieji kabeliai</t>
  </si>
  <si>
    <t>Izoliuotieji kabelių sujungimai</t>
  </si>
  <si>
    <t>Izoliuotieji kabelių riebokšliai</t>
  </si>
  <si>
    <t>Duomenų perdavimo ir valdymo elektros laidininkai</t>
  </si>
  <si>
    <t>Prieigos valdymo sistemų elektros laidininkai</t>
  </si>
  <si>
    <t>Akumuliatoriai, galvaniniai elementai ir baterijos</t>
  </si>
  <si>
    <t>Galvaniniai elementai</t>
  </si>
  <si>
    <t>Šarminės baterijos</t>
  </si>
  <si>
    <t>Galvaninės baterijos</t>
  </si>
  <si>
    <t>Švino akumuliatoriai</t>
  </si>
  <si>
    <t>Akumuliatorių baterijos</t>
  </si>
  <si>
    <t>Elektros akumuliatoriai</t>
  </si>
  <si>
    <t>Rūgštiniai švino akumuliatoriai</t>
  </si>
  <si>
    <t>Nikeliniai kadmio akumuliatoriai</t>
  </si>
  <si>
    <t>Nikelio-geležies akumuliatoriai</t>
  </si>
  <si>
    <t>Ličio akumuliatoriai</t>
  </si>
  <si>
    <t>Baterijos</t>
  </si>
  <si>
    <t>Apšvietimo įrenginiai ir elektros šviestuvai</t>
  </si>
  <si>
    <t>Kaitrinės elektros lempos</t>
  </si>
  <si>
    <t>Sandarios kryptingų spindulių lempos</t>
  </si>
  <si>
    <t>Kaitrinės volframohalogeninės lempos</t>
  </si>
  <si>
    <t>Linijinės halogeninės lempos</t>
  </si>
  <si>
    <t>Dvisiūlės halogeninės lempos</t>
  </si>
  <si>
    <t>Dichroinės halogeninės lempos</t>
  </si>
  <si>
    <t>Dujošvytės lempos</t>
  </si>
  <si>
    <t>Ultravioletinės lempos</t>
  </si>
  <si>
    <t>Infraraudonosios lempos</t>
  </si>
  <si>
    <t>Lankinės lempos</t>
  </si>
  <si>
    <t>Signaliniai žibintai</t>
  </si>
  <si>
    <t>Užliejančios šviesos žibintai</t>
  </si>
  <si>
    <t>Avarinio apšvietimo įrenginiai</t>
  </si>
  <si>
    <t>Priešrūkinės lempos</t>
  </si>
  <si>
    <t>Šviečiančiosios lazdelės</t>
  </si>
  <si>
    <t>Stogo žibintai</t>
  </si>
  <si>
    <t>Gyvsidabrio garų lempos</t>
  </si>
  <si>
    <t>Prožektoriai</t>
  </si>
  <si>
    <t>Kaitinamosios ir neoninės lempos</t>
  </si>
  <si>
    <t>Kaitinamosios lempos</t>
  </si>
  <si>
    <t>Neoninės lempos</t>
  </si>
  <si>
    <t>Šviestuvai ir apšvietimo įranga</t>
  </si>
  <si>
    <t>Šviestuvai</t>
  </si>
  <si>
    <t>Biuro šviestuvai</t>
  </si>
  <si>
    <t>Ant grindų statomi šviestuvai</t>
  </si>
  <si>
    <t>Nešiojamieji elektros šviestuvai</t>
  </si>
  <si>
    <t>Įspėjamieji žibintai</t>
  </si>
  <si>
    <t>Kišeniniai žibintuvėliai</t>
  </si>
  <si>
    <t>Įkraunamos nešiojamosios elektros lempos</t>
  </si>
  <si>
    <t>Kalėdinės eglių girliandos</t>
  </si>
  <si>
    <t>Šviečiantys ženklai ir iškabos</t>
  </si>
  <si>
    <t>Reklaminės neoninės lempos</t>
  </si>
  <si>
    <t>Nuolatinės informacijos ženklai</t>
  </si>
  <si>
    <t>Šviečiančios iškabos</t>
  </si>
  <si>
    <t>Lubų ir sienų apšvietimo įranga</t>
  </si>
  <si>
    <t>Lubų apšvietimo įranga</t>
  </si>
  <si>
    <t>Operacinių lempos</t>
  </si>
  <si>
    <t>Lubų šviestuvai</t>
  </si>
  <si>
    <t>Sienų apšvietimo įranga</t>
  </si>
  <si>
    <t>Sienų šviestuvai</t>
  </si>
  <si>
    <t>Patalpose naudojami prožektoriai</t>
  </si>
  <si>
    <t>Lauko šviesos</t>
  </si>
  <si>
    <t>Žibintai</t>
  </si>
  <si>
    <t>Apšvietimo sistemos</t>
  </si>
  <si>
    <t>Platformų apšvietimas</t>
  </si>
  <si>
    <t>Namų vidaus apšvietimas</t>
  </si>
  <si>
    <t>Povandeniniai šviestuvai</t>
  </si>
  <si>
    <t>Lempų ir apšvietimo įrenginių dalys</t>
  </si>
  <si>
    <t>Elektros lemputės</t>
  </si>
  <si>
    <t>Elektros vamzdeliai</t>
  </si>
  <si>
    <t>Šviestuvų ir apšvietimo įrangos dalys</t>
  </si>
  <si>
    <t>Vamzdinės lempos</t>
  </si>
  <si>
    <t>Fluorescencinės vamzdinės lempos</t>
  </si>
  <si>
    <t>Kompaktiškos fluorescencinės vamzdinės lempos</t>
  </si>
  <si>
    <t>Žiedinės lempos</t>
  </si>
  <si>
    <t>Fluorescencinės žiedinės lempos</t>
  </si>
  <si>
    <t>Rutulinės lempos</t>
  </si>
  <si>
    <t>Kompaktinės fluorescencinės rutulinės lempos</t>
  </si>
  <si>
    <t>Kištukiniai lempų lizdai</t>
  </si>
  <si>
    <t>Lempų paleidikliai</t>
  </si>
  <si>
    <t>Fluorescencinių lempų paleidikliai</t>
  </si>
  <si>
    <t>Lempų stabilizatoriai</t>
  </si>
  <si>
    <t>Fluorescencinių lempų stabilizatoriai</t>
  </si>
  <si>
    <t>Lempų gaubtai</t>
  </si>
  <si>
    <t>Lempų alkūnės</t>
  </si>
  <si>
    <t>Liuminescenciniai šviestuvai</t>
  </si>
  <si>
    <t>Linijinės liuminescencinės lempos</t>
  </si>
  <si>
    <t>Elektros lemputės ir liuminescencinės lempos</t>
  </si>
  <si>
    <t>Elektros įrenginiai ir aparatai</t>
  </si>
  <si>
    <t>Variklių ir transporto priemonių elektros įrenginiai</t>
  </si>
  <si>
    <t>Laidų rinkiniai</t>
  </si>
  <si>
    <t>Variklių elektros laidų vamzdeliai</t>
  </si>
  <si>
    <t>Paleidimo varikliai</t>
  </si>
  <si>
    <t>Elektriniai signalizacijos įrenginiai varikliams</t>
  </si>
  <si>
    <t>Mirkčiojantys žibintai</t>
  </si>
  <si>
    <t>Garso ar vaizdo signalizacijos aparatai</t>
  </si>
  <si>
    <t>Apsaugos nuo įsilaužimo arba priešgaisrinės signalizacijos įrenginiai</t>
  </si>
  <si>
    <t>Ugnies detekcijos sistemos</t>
  </si>
  <si>
    <t>Gaisrinės signalizacijos sistemos</t>
  </si>
  <si>
    <t>Apsaugos nuo įsilaužimo signalizacijos sistemos</t>
  </si>
  <si>
    <t>Magnetai</t>
  </si>
  <si>
    <t>Individualių funkcijų mašinos ir aparatai</t>
  </si>
  <si>
    <t>Elektroniniai detektoriai</t>
  </si>
  <si>
    <t>Metalinių vamzdžių detektoriai</t>
  </si>
  <si>
    <t>Minų detektoriai</t>
  </si>
  <si>
    <t>Plastmasių detektoriai</t>
  </si>
  <si>
    <t>Nemetalinių objektų detektoriai</t>
  </si>
  <si>
    <t>Medienos detektoriai</t>
  </si>
  <si>
    <t>Dalelių greitintuvai</t>
  </si>
  <si>
    <t>Tiesiniai greitintuvai</t>
  </si>
  <si>
    <t>Įvairūs duomenų įrašymo prietaisai</t>
  </si>
  <si>
    <t>Kiniško biliardo įranga</t>
  </si>
  <si>
    <t>Izoliaciniai įtaisai</t>
  </si>
  <si>
    <t>Elektros juostos</t>
  </si>
  <si>
    <t>Anglies elektrodai</t>
  </si>
  <si>
    <t>Mašinų ar aparatų elektrinės dalys</t>
  </si>
  <si>
    <t>Stiklo vokai ir katodiniai vamzdeliai</t>
  </si>
  <si>
    <t>Stiklo vokai</t>
  </si>
  <si>
    <t>Katodiniai vamzdeliai</t>
  </si>
  <si>
    <t>Elektriniai maitinimo šaltiniai ir priedai</t>
  </si>
  <si>
    <t>Elektriniai priedai</t>
  </si>
  <si>
    <t>Elektriniai kontaktai</t>
  </si>
  <si>
    <t>Elektriniai siurbliai</t>
  </si>
  <si>
    <t>Elektros grandinės (grandynai)</t>
  </si>
  <si>
    <t>Elektriniai komponentai</t>
  </si>
  <si>
    <t>Elektros medžiagos</t>
  </si>
  <si>
    <t>Krovikliai</t>
  </si>
  <si>
    <t>Elektros šaltiniai</t>
  </si>
  <si>
    <t>Elektros dėžės</t>
  </si>
  <si>
    <t>Elektros dėžių dangčiai</t>
  </si>
  <si>
    <t>Matavimo prietaisų skydai</t>
  </si>
  <si>
    <t>Matavimo ir valdymo aparatūra</t>
  </si>
  <si>
    <t>Maišymo skydai</t>
  </si>
  <si>
    <t>Grafiniai displėjų skydai</t>
  </si>
  <si>
    <t>Vidutinės įtampos įrenginiai</t>
  </si>
  <si>
    <t>Vidutinės įtampos skydai</t>
  </si>
  <si>
    <t>Elektros oriniai įrenginiai</t>
  </si>
  <si>
    <t>Oriniai kabelių laikikliai</t>
  </si>
  <si>
    <t>Avariniai elektros įrenginiai</t>
  </si>
  <si>
    <t>Avarinės energijos sistemos</t>
  </si>
  <si>
    <t>Avarinio išjungimo sistemos</t>
  </si>
  <si>
    <t>Avarinio maitinimo sistemos</t>
  </si>
  <si>
    <t>Pastočių įrenginiai</t>
  </si>
  <si>
    <t>Elektroniniai, elektromechaniniai ir elektrotechniniai reikmenys</t>
  </si>
  <si>
    <t>Elektroninė įranga</t>
  </si>
  <si>
    <t>Elektroniniai reikmenys</t>
  </si>
  <si>
    <t>Elektroniniai komponentai</t>
  </si>
  <si>
    <t>Siųstuvai-imtuvai</t>
  </si>
  <si>
    <t>Keitikliai</t>
  </si>
  <si>
    <t>Varžai</t>
  </si>
  <si>
    <t>Elektros varžai</t>
  </si>
  <si>
    <t>Elektrodai</t>
  </si>
  <si>
    <t>Elektros kondensatoriai</t>
  </si>
  <si>
    <t>Pastovieji kondensatoriai</t>
  </si>
  <si>
    <t>Kintamieji arba paderinamieji kondensatoriai</t>
  </si>
  <si>
    <t>Kondensatorių blokai</t>
  </si>
  <si>
    <t>Kondensatorių grandinėlės</t>
  </si>
  <si>
    <t>Elektroninės informacijos lentos</t>
  </si>
  <si>
    <t>Elektroninės chronometravimo sistemos</t>
  </si>
  <si>
    <t>Registravimo sistemos</t>
  </si>
  <si>
    <t>Elektroninės lempos ir elektroniniai vamzdžiai</t>
  </si>
  <si>
    <t>Kineskopai</t>
  </si>
  <si>
    <t>Televizijos kameros vaizdo perdavimo vamzdžiai</t>
  </si>
  <si>
    <t>Mikrobanginės lempos ir įranga</t>
  </si>
  <si>
    <t>Magnetronai</t>
  </si>
  <si>
    <t>Mikrobanginė įranga</t>
  </si>
  <si>
    <t>Mikrobanginė radijo aparatūra</t>
  </si>
  <si>
    <t>Klistronai</t>
  </si>
  <si>
    <t>Elektroninės lempos</t>
  </si>
  <si>
    <t>Radijo imtuvų ar stiprintuvų elektroninės lempos</t>
  </si>
  <si>
    <t>Elektroninių mazgų dalys</t>
  </si>
  <si>
    <t>Elektros kondensatorių dalys</t>
  </si>
  <si>
    <t>Elektros varžų, reostatų ir potenciometrų dalys</t>
  </si>
  <si>
    <t>Elektroninių lempų dalys</t>
  </si>
  <si>
    <t>Mikroelektronikos įrenginiai ir aparatai bei mikrosistemos</t>
  </si>
  <si>
    <t>Mikroelektronikos įrenginiai ir aparatai</t>
  </si>
  <si>
    <t>Elektroniniai integriniai grandynai ir mikromazgai</t>
  </si>
  <si>
    <t>Telefono kortelės</t>
  </si>
  <si>
    <t>SIM kortelės</t>
  </si>
  <si>
    <t>Kortelės su integriniais grandynais</t>
  </si>
  <si>
    <t>Integriniai elektroniniai grandynai</t>
  </si>
  <si>
    <t>Mikromazgai</t>
  </si>
  <si>
    <t>Mikroprocesoriai</t>
  </si>
  <si>
    <t>Integrinių grandynų korpusai</t>
  </si>
  <si>
    <t>Integrinių grandynų lizdai arba įtvarai</t>
  </si>
  <si>
    <t>Integrinių grandynų dangčiai</t>
  </si>
  <si>
    <t>Mikrosistemos</t>
  </si>
  <si>
    <t>Spausdintinės grandinės</t>
  </si>
  <si>
    <t>Pripildytos spausdintinių grandinių plokštės</t>
  </si>
  <si>
    <t>Nepripildytos spausdintinių grandinių plokštės</t>
  </si>
  <si>
    <t>Puslaidininkiai</t>
  </si>
  <si>
    <t>Fotovoltiniai elementai</t>
  </si>
  <si>
    <t>Tiristoriai</t>
  </si>
  <si>
    <t>Diakai</t>
  </si>
  <si>
    <t>Triakai</t>
  </si>
  <si>
    <t>Optiniai sujungtieji izoliatoriai</t>
  </si>
  <si>
    <t>Kristaliniai osciliatoriai</t>
  </si>
  <si>
    <t>Diodai</t>
  </si>
  <si>
    <t>Šviesos diodai</t>
  </si>
  <si>
    <t>Mikrobangų arba silpnų signalų diodai</t>
  </si>
  <si>
    <t>Zinerio diodai</t>
  </si>
  <si>
    <t>Šotkio diodai</t>
  </si>
  <si>
    <t>Tuneliniai diodai</t>
  </si>
  <si>
    <t>Šviesai jautrūs diodai</t>
  </si>
  <si>
    <t>Galios arba saulės diodai</t>
  </si>
  <si>
    <t>Lazeriniai diodai</t>
  </si>
  <si>
    <t>Aukštadažniai (RF) diodai</t>
  </si>
  <si>
    <t>Tranzistoriai</t>
  </si>
  <si>
    <t>Šviesai jautrūs tranzistoriai</t>
  </si>
  <si>
    <t>Lauko tranzistoriai (FET)</t>
  </si>
  <si>
    <t>Metalo oksido lauko tranzistoriai (MOSFET)</t>
  </si>
  <si>
    <t>Tranzistorių lustai</t>
  </si>
  <si>
    <t>Dvipoliai Darlingtono arba aukštadažniai (RF) tranzistoriai</t>
  </si>
  <si>
    <t>Viensandūriai tranzistoriai</t>
  </si>
  <si>
    <t>Dvipoliai tranzistoriai su izoliuota užtūra (IGBT)</t>
  </si>
  <si>
    <t>Plokštuminiai lauko tranzistoriai (JFET)</t>
  </si>
  <si>
    <t>Dvipoliai plokštuminiai tranzistoriai (BJT)</t>
  </si>
  <si>
    <t>Sumontuoti pjeroelektriniai kristalai</t>
  </si>
  <si>
    <t>Elektromechaniniai įrenginiai</t>
  </si>
  <si>
    <t>Elektrotechniniai įrenginiai</t>
  </si>
  <si>
    <t>Elektrotechniniai reikmenys</t>
  </si>
  <si>
    <t>Moduliai</t>
  </si>
  <si>
    <t>Radijo, televizijos, komunikacijų, telekomunikacijų ir susijusi įranga</t>
  </si>
  <si>
    <t>Radiotelefonijos, radiotelegrafijos, radijo arba televizijos signalų siųstuvai</t>
  </si>
  <si>
    <t>Transliavimo įranga</t>
  </si>
  <si>
    <t>Radijo ir televizijos programų kūrimo įranga</t>
  </si>
  <si>
    <t>Televizijos siųstuvai be imtuvų</t>
  </si>
  <si>
    <t>Radijo švyturiai</t>
  </si>
  <si>
    <t>Vaizdo signalo kodavimo mašinos</t>
  </si>
  <si>
    <t>Vaizdo siųstuvai</t>
  </si>
  <si>
    <t>Televizijos siųstuvai</t>
  </si>
  <si>
    <t>Radijo siųstuvai su imtuvais</t>
  </si>
  <si>
    <t>Uždarosios televizijos aparatūra</t>
  </si>
  <si>
    <t>Vaizdo konferencijų įranga</t>
  </si>
  <si>
    <t>Radijo dažnius stiprinančios stotys</t>
  </si>
  <si>
    <t>Uždarosios televizijos kameros</t>
  </si>
  <si>
    <t>Uždaroji stebėjimo sistema</t>
  </si>
  <si>
    <t>Radiotelefonai</t>
  </si>
  <si>
    <t>Nešiojamosios radijo stotelės</t>
  </si>
  <si>
    <t>Televizijos kameros</t>
  </si>
  <si>
    <t>Mobilieji telefonai</t>
  </si>
  <si>
    <t>Automobilių telefonai</t>
  </si>
  <si>
    <t>Laisvų rankų įrangos komplektas</t>
  </si>
  <si>
    <t>GSM telefonai</t>
  </si>
  <si>
    <t>Mobilieji telefonai su laisvų rankų įranga</t>
  </si>
  <si>
    <t>Mobilieji telefonai su laisvų rankų įranga (belaidžiai)</t>
  </si>
  <si>
    <t>Duomenų siuntimo įrenginiai</t>
  </si>
  <si>
    <t>Skaitmeniniai signalų siųstuvai</t>
  </si>
  <si>
    <t>Televizijos ir radijo imtuvai ir garso ar vaizdo įrašymo arba atkūrimo aparatai</t>
  </si>
  <si>
    <t>Radijo transliacijų imtuvai</t>
  </si>
  <si>
    <t>Televizijos ir garso bei vaizdo aparatūra</t>
  </si>
  <si>
    <t>Televizijos projekcinė įranga</t>
  </si>
  <si>
    <t>Kino filmų aparatūra</t>
  </si>
  <si>
    <t>Garso ir vaizdo aparatūra</t>
  </si>
  <si>
    <t>Garso ir vaizdo medžiagos</t>
  </si>
  <si>
    <t>Daugialypės terpės įranga</t>
  </si>
  <si>
    <t>Vaizdo monitoriai</t>
  </si>
  <si>
    <t>Spalvotieji vaizdo monitoriai</t>
  </si>
  <si>
    <t>Nespalvotieji vaizdo monitoriai</t>
  </si>
  <si>
    <t>Vaizdo aparatūra</t>
  </si>
  <si>
    <t>Vaizdo atkūrimo aparatūra</t>
  </si>
  <si>
    <t>Stebėjimo videosistema</t>
  </si>
  <si>
    <t>Televizoriai</t>
  </si>
  <si>
    <t>Spalvoti televizoriai</t>
  </si>
  <si>
    <t>Nespalvoti televizoriai</t>
  </si>
  <si>
    <t>Televizijos aparatūra</t>
  </si>
  <si>
    <t>Palydovinės antenos</t>
  </si>
  <si>
    <t>Televizijos antenos</t>
  </si>
  <si>
    <t>Videoimtuvai</t>
  </si>
  <si>
    <t>Skaitmeninės televizijos dekoderiai</t>
  </si>
  <si>
    <t>Garso ir vaizdo įrašymo ir atgaminimo aparatai</t>
  </si>
  <si>
    <t>Gramofonai, patefonai, elektrofonai</t>
  </si>
  <si>
    <t>Grotuvai</t>
  </si>
  <si>
    <t>Kasetiniai grotuvai</t>
  </si>
  <si>
    <t>Garso atgaminimo aparatai</t>
  </si>
  <si>
    <t>Įrašymo įtaisai</t>
  </si>
  <si>
    <t>MP3 grotuvai</t>
  </si>
  <si>
    <t>Magnetofonai</t>
  </si>
  <si>
    <t>Diktofonai</t>
  </si>
  <si>
    <t>Telefono atsakikliai</t>
  </si>
  <si>
    <t>Garso įrašymo įtaisai</t>
  </si>
  <si>
    <t>Vaizdo įrašymo ar atkūrimo aparatai</t>
  </si>
  <si>
    <t>Vaizdo įrašymo įtaisai</t>
  </si>
  <si>
    <t>Videokameros</t>
  </si>
  <si>
    <t>Vaizdo atkūrimo aparatai</t>
  </si>
  <si>
    <t>Vaizdajuosčių grotuvai</t>
  </si>
  <si>
    <t>Mikrofonai ir garsiakalbiai</t>
  </si>
  <si>
    <t>Mikrofonai</t>
  </si>
  <si>
    <t>Garsintuvai</t>
  </si>
  <si>
    <t>Ausinės</t>
  </si>
  <si>
    <t>Ausinukai</t>
  </si>
  <si>
    <t>Mikrofonai ir patalpų įgarsinimo įranga</t>
  </si>
  <si>
    <t>Akustiniai įtaisai</t>
  </si>
  <si>
    <t>Garso aparatūra</t>
  </si>
  <si>
    <t>Mažieji garsiakalbiai</t>
  </si>
  <si>
    <t>Garsiakalbiai</t>
  </si>
  <si>
    <t>Garso operatoriaus pultas</t>
  </si>
  <si>
    <t>Garso sutankinimo sistema</t>
  </si>
  <si>
    <t>Balso pašto sistema</t>
  </si>
  <si>
    <t>Balso įrašymo įtaisai</t>
  </si>
  <si>
    <t>Stiprintuvai</t>
  </si>
  <si>
    <t>Garso dažnių stiprintuvai</t>
  </si>
  <si>
    <t>Megafonai</t>
  </si>
  <si>
    <t>Radiotelefonijos ir radiotelegrafijos imtuvai</t>
  </si>
  <si>
    <t>Nešiojamieji iškvietimo ir paieškos imtuvai</t>
  </si>
  <si>
    <t>Balso registravimo sistema</t>
  </si>
  <si>
    <t>Radijo imtuvai</t>
  </si>
  <si>
    <t>Radioaparatūra</t>
  </si>
  <si>
    <t>Radijo paieškos imtuvai</t>
  </si>
  <si>
    <t>Radijo stotys</t>
  </si>
  <si>
    <t>Radijo bokštai</t>
  </si>
  <si>
    <t>Radijo įranga</t>
  </si>
  <si>
    <t>Radijo ir daugiakanalė aparatūra</t>
  </si>
  <si>
    <t>Radijo ir telefono valdymo sistema</t>
  </si>
  <si>
    <t>Nešiojamieji radioaparatai</t>
  </si>
  <si>
    <t>Garso ir vaizdo aparatūros dalys</t>
  </si>
  <si>
    <t>Garso ir vaizdo aparatūros priedai</t>
  </si>
  <si>
    <t>Videoredagavimo aparatūra</t>
  </si>
  <si>
    <t>Ekranai</t>
  </si>
  <si>
    <t>Garso įrangos priedai</t>
  </si>
  <si>
    <t>Garso kasetės</t>
  </si>
  <si>
    <t>Antenos ir reflektoriai</t>
  </si>
  <si>
    <t>Radijo ir radarų įrenginių dalys</t>
  </si>
  <si>
    <t>Radarų atsarginės dalys ir priedai</t>
  </si>
  <si>
    <t>Garso įrašai</t>
  </si>
  <si>
    <t>Įrašai</t>
  </si>
  <si>
    <t>Muzikos kasetės</t>
  </si>
  <si>
    <t>Gaminiai iš plėvelės</t>
  </si>
  <si>
    <t>Radiologinė juosta</t>
  </si>
  <si>
    <t>Rentgeno juosta</t>
  </si>
  <si>
    <t>Mėlyno diazo juosta</t>
  </si>
  <si>
    <t>Kinematografinė juosta</t>
  </si>
  <si>
    <t>Fotojuosta</t>
  </si>
  <si>
    <t>Momentinės fotografijos juosta</t>
  </si>
  <si>
    <t>Video juosta</t>
  </si>
  <si>
    <t>Videokasetės</t>
  </si>
  <si>
    <t>Vaizdajuostės</t>
  </si>
  <si>
    <t>Lipnioji plėvelė</t>
  </si>
  <si>
    <t>Vidinio ryšio aparatūra</t>
  </si>
  <si>
    <t>Tinklai</t>
  </si>
  <si>
    <t>Vietinis tinklas</t>
  </si>
  <si>
    <t>Žiedinis estafetinis tinklas</t>
  </si>
  <si>
    <t>Ryšių tinklas</t>
  </si>
  <si>
    <t>Telekomunikacijų tinklas</t>
  </si>
  <si>
    <t>Interneto tinklas</t>
  </si>
  <si>
    <t>Intraneto tinklas</t>
  </si>
  <si>
    <t>Integruotasis tinklas</t>
  </si>
  <si>
    <t>Tinklo kelvedis</t>
  </si>
  <si>
    <t>"Ethernet" tinklas</t>
  </si>
  <si>
    <t>ISDN tinklas</t>
  </si>
  <si>
    <t>ISDX tinklas</t>
  </si>
  <si>
    <t>Daugialypės terpės tinklai</t>
  </si>
  <si>
    <t>Radijo tinklas</t>
  </si>
  <si>
    <t>Tinklo įranga</t>
  </si>
  <si>
    <t>Tinklo kabelių sistema</t>
  </si>
  <si>
    <t>Tinklo komponentai</t>
  </si>
  <si>
    <t>Tinklo telktuvas</t>
  </si>
  <si>
    <t>Tinklo infrastruktūra</t>
  </si>
  <si>
    <t>Operacinė tinklo sistema</t>
  </si>
  <si>
    <t>Tinklo leidybos sistema</t>
  </si>
  <si>
    <t>Tinklo sistema</t>
  </si>
  <si>
    <t>Tinklo plėtotė</t>
  </si>
  <si>
    <t>Telefono ryšio tinklo įrenginiai</t>
  </si>
  <si>
    <t>Teritorinis tinklas</t>
  </si>
  <si>
    <t>Telemetrijos ir terminalo įrenginiai</t>
  </si>
  <si>
    <t>Telemetrijos įrenginiai</t>
  </si>
  <si>
    <t>Telemetrinė stebėjimo sistema</t>
  </si>
  <si>
    <t>Telemetrijos ir valdymo įrenginiai</t>
  </si>
  <si>
    <t>Telematinės sistemos</t>
  </si>
  <si>
    <t>Galiniai įrenginiai</t>
  </si>
  <si>
    <t>Išvadų skydai</t>
  </si>
  <si>
    <t>Skirstomosios dėžės</t>
  </si>
  <si>
    <t>Galinių įrenginių emuliatoriai</t>
  </si>
  <si>
    <t>Baigos blokai</t>
  </si>
  <si>
    <t>Telekomunikacijų įranga ir reikmenys</t>
  </si>
  <si>
    <t>Bevielių telekomunikacijų sistema</t>
  </si>
  <si>
    <t>Telekomunikacijų kabeliai ir įranga</t>
  </si>
  <si>
    <t>Telekomunikacijų kabeliai</t>
  </si>
  <si>
    <t>Telekomunikacijų įranga</t>
  </si>
  <si>
    <t>Telekomunikacijų priemonės</t>
  </si>
  <si>
    <t>Telekomunikacijų sistema</t>
  </si>
  <si>
    <t>Aparatūra, susijusi su palydoviniu ryšiu</t>
  </si>
  <si>
    <t>Palydovinio ryšio aparatūra</t>
  </si>
  <si>
    <t>Parabolinės antenos</t>
  </si>
  <si>
    <t>Palydovinio ryšio antžeminės stotys</t>
  </si>
  <si>
    <t>Palydovinės platformos</t>
  </si>
  <si>
    <t>Perjungimo skydai</t>
  </si>
  <si>
    <t>Perjungimo įrenginiai</t>
  </si>
  <si>
    <t>Perjungimo pultai</t>
  </si>
  <si>
    <t>Telefonų skirstikliai</t>
  </si>
  <si>
    <t>PABX aparatūra</t>
  </si>
  <si>
    <t>PABX sistemos</t>
  </si>
  <si>
    <t>Skaitmeniniai komutavimo įrenginiai</t>
  </si>
  <si>
    <t>Skaitmeniniai perjungimo skydai</t>
  </si>
  <si>
    <t>Vakuuminiai perjungimo skydai</t>
  </si>
  <si>
    <t>Telefono ryšio įranga</t>
  </si>
  <si>
    <t>Telefono kabeliai ir su jais susiję įrenginiai</t>
  </si>
  <si>
    <t>Telefono jungtys</t>
  </si>
  <si>
    <t>Telefonų stotys</t>
  </si>
  <si>
    <t>Telefono ausinės</t>
  </si>
  <si>
    <t>Telefono ryšio tinklas</t>
  </si>
  <si>
    <t>Telefono kabeliai</t>
  </si>
  <si>
    <t>Laidinės telefonijos ir telegrafijos elektros aparatai</t>
  </si>
  <si>
    <t>Telefono aparatai</t>
  </si>
  <si>
    <t>Belaidžiai telefonai</t>
  </si>
  <si>
    <t>Avariniai telefonai</t>
  </si>
  <si>
    <t>Viešieji telefonai</t>
  </si>
  <si>
    <t>Taksofonų įrenginiai</t>
  </si>
  <si>
    <t>Telefonai žmonėms su regėjimo negalia</t>
  </si>
  <si>
    <t>Telefonai žmonėms su klausos negalia</t>
  </si>
  <si>
    <t>Telespausdintuvai</t>
  </si>
  <si>
    <t>Telefono ar telegrafo komutatoriai</t>
  </si>
  <si>
    <t>Skaitmeninės telefonų stotys</t>
  </si>
  <si>
    <t>Multiplekseriai</t>
  </si>
  <si>
    <t>Telefono komutatoriai</t>
  </si>
  <si>
    <t>Garsinio dažnio signalo keitimo aparatūra</t>
  </si>
  <si>
    <t>Modemai</t>
  </si>
  <si>
    <t>Dažnių keitiklis</t>
  </si>
  <si>
    <t>Kodavimo įrenginiai</t>
  </si>
  <si>
    <t>Teleteksto aparatai</t>
  </si>
  <si>
    <t>Videoteksto terminalai</t>
  </si>
  <si>
    <t>Telekso aparatūra</t>
  </si>
  <si>
    <t>Telefonspynės</t>
  </si>
  <si>
    <t>Telefonijos ar telegrafijos elektros aparatų dalys</t>
  </si>
  <si>
    <t>Fibrooptinės medžiagos</t>
  </si>
  <si>
    <t>Fibrooptinės jungtys</t>
  </si>
  <si>
    <t>Šviesolaidžių kabeliai</t>
  </si>
  <si>
    <t>Informacijos perdavimo šviesolaidžių kabeliai</t>
  </si>
  <si>
    <t>Optiniai telekomunikacijų kabeliai</t>
  </si>
  <si>
    <t>Duomenų perdavimo šviesolaidžių kabeliai</t>
  </si>
  <si>
    <t>Ryšių aparatūra</t>
  </si>
  <si>
    <t>Ryšių infrastruktūra</t>
  </si>
  <si>
    <t>Ryšių kabelis</t>
  </si>
  <si>
    <t>Ryšių kabelis su daugiagysliais elektros laidininkais</t>
  </si>
  <si>
    <t>Ryšių kabelis su bendraašiais elektros laidininkais</t>
  </si>
  <si>
    <t>Specialiosios paskirties ryšių kabelis</t>
  </si>
  <si>
    <t>Ryšių valdymo sistema</t>
  </si>
  <si>
    <t>Duomenų įranga</t>
  </si>
  <si>
    <t>Duomenų perdavimo įranga</t>
  </si>
  <si>
    <t>Duomenų perdavimo kabelis</t>
  </si>
  <si>
    <t>Duomenų perdavimo kabelis su daugiagysliais elektros laidininkais</t>
  </si>
  <si>
    <t>Duomenų perdavimo kabelis su bendraašiais laidininkais</t>
  </si>
  <si>
    <t>Specialios paskirties duomenų perdavimo kabelis</t>
  </si>
  <si>
    <t>Fakso įranga</t>
  </si>
  <si>
    <t>Fakso įrangos priedai ir dalys</t>
  </si>
  <si>
    <t>Duomenų nešliai</t>
  </si>
  <si>
    <t>Duomenų ir balso terpės</t>
  </si>
  <si>
    <t>Duomenų perdavimo terpės</t>
  </si>
  <si>
    <t>Medicinos įranga, farmacijos ir asmens higienos produktai</t>
  </si>
  <si>
    <t>Medicinos įranga</t>
  </si>
  <si>
    <t>Introskopijos aparatūra, naudojama medicinoje, stomatologijoje ir veterinarijoje</t>
  </si>
  <si>
    <t>Rentgeno prietaisai</t>
  </si>
  <si>
    <t>Rentgeno tyrimų stalas</t>
  </si>
  <si>
    <t>Rentgeno tyrimų darbo įranga</t>
  </si>
  <si>
    <t>Rentgeno tyrimų duomenų apdorojimo prietaisai</t>
  </si>
  <si>
    <t>Rentgeno fluoroskopijos prietaisai</t>
  </si>
  <si>
    <t>Stomatologinis rentgenas</t>
  </si>
  <si>
    <t>Radiografijos prietaisai</t>
  </si>
  <si>
    <t>Magnetinio rezonanso įranga</t>
  </si>
  <si>
    <t>Gama kameros</t>
  </si>
  <si>
    <t>Termografai</t>
  </si>
  <si>
    <t>Mamografijos įranga</t>
  </si>
  <si>
    <t>Kaulų densitometrai</t>
  </si>
  <si>
    <t>Angiografijos operacinė</t>
  </si>
  <si>
    <t>Angiografijos medžiagos</t>
  </si>
  <si>
    <t>Angiografijos prietaisai</t>
  </si>
  <si>
    <t>Skaitmeniniai angiografijos prietaisai</t>
  </si>
  <si>
    <t>Angioplastikos medžiagos</t>
  </si>
  <si>
    <t>Angioplastikos prietaisai</t>
  </si>
  <si>
    <t>Diagnostinė rentgeno sistema</t>
  </si>
  <si>
    <t>Aido, ultragarso ir doplerio introskopijos įranga</t>
  </si>
  <si>
    <t>Ultragarsinis širdies detektorius</t>
  </si>
  <si>
    <t>Ultragarso įranga</t>
  </si>
  <si>
    <t>Ultragarsiniai skaitytuvai</t>
  </si>
  <si>
    <t>Spalvoto srovės vaizdo doplerio aparatūra</t>
  </si>
  <si>
    <t>Doplerio įrenginiai</t>
  </si>
  <si>
    <t>Echoencefalografai</t>
  </si>
  <si>
    <t>Echokardiografai</t>
  </si>
  <si>
    <t>Magnetinio rezonanso introskopijos įranga</t>
  </si>
  <si>
    <t>Magnetinio rezonanso skeneriai</t>
  </si>
  <si>
    <t>Branduolinio magnetinio rezonanso skeneriai</t>
  </si>
  <si>
    <t>Spektroskopijos prietaisai</t>
  </si>
  <si>
    <t>Tomografijos prietaisai</t>
  </si>
  <si>
    <t>Kompiuterinės tomografijos (CT) skeneriai</t>
  </si>
  <si>
    <t>Kompiuterinės tomografijos (CAT) skeneriai</t>
  </si>
  <si>
    <t>Registravimo sistemos ir tyrimo prietaisai</t>
  </si>
  <si>
    <t>Ilgalaikė ambulatorinė registravimo sistema</t>
  </si>
  <si>
    <t>Elektroencefalografai</t>
  </si>
  <si>
    <t>Scintigrafijos prietaisai</t>
  </si>
  <si>
    <t>Elektromiografai</t>
  </si>
  <si>
    <t>Audiometrai</t>
  </si>
  <si>
    <t>Elektrokardiogramos</t>
  </si>
  <si>
    <t>Oftalmologijos įranga</t>
  </si>
  <si>
    <t>Širdies ir kraujagyslių sistemos tyrimo ir stebėjimo prietaisai</t>
  </si>
  <si>
    <t>Kraujospūdžio matavimo prietaisai</t>
  </si>
  <si>
    <t>Elektrokardiografijos prietaisai</t>
  </si>
  <si>
    <t>Širdies veiklos stebėsenos prietaisai</t>
  </si>
  <si>
    <t>Kardioangiografijos prietaisai</t>
  </si>
  <si>
    <t>Kardiografai</t>
  </si>
  <si>
    <t>Diagnostikos, radiodiagnostikos prietaisai ir medžiagos</t>
  </si>
  <si>
    <t>Diagnostikos prietaisai</t>
  </si>
  <si>
    <t>Diagnostikos sistemos</t>
  </si>
  <si>
    <t>Ultragarsinės diagnostikos prietaisai</t>
  </si>
  <si>
    <t>Diagnostikos medžiagos</t>
  </si>
  <si>
    <t>Reagentų juostelės</t>
  </si>
  <si>
    <t>Radiodiagnostikos prietaisai</t>
  </si>
  <si>
    <t>Radiodiagnostikos medžiagos</t>
  </si>
  <si>
    <t>Urologinių tyrimų prietaisai</t>
  </si>
  <si>
    <t>Stomatologijos prietaisai</t>
  </si>
  <si>
    <t>Imuninių tyrimų prietaisai</t>
  </si>
  <si>
    <t>Medicininiai lazeriai ne chirurgijos reikmėms</t>
  </si>
  <si>
    <t>Stomatologijos ir subspecialybių instrumentai ir prietaisai</t>
  </si>
  <si>
    <t>Stomatologijos rankiniai instrumentai</t>
  </si>
  <si>
    <t>Stomatologinės chirurgijos instrumentai</t>
  </si>
  <si>
    <t>Stomatologinės replės, šepetukai, retraktoriai ir šveitikliai</t>
  </si>
  <si>
    <t>Stomatologinės replės</t>
  </si>
  <si>
    <t>Stomatologiniai operaciniai šepetukai</t>
  </si>
  <si>
    <t>Stomatologiniai retraktoriai</t>
  </si>
  <si>
    <t>Stomatologiniai šveitikliai</t>
  </si>
  <si>
    <t>Stomatologiniai kriochirurgijos prietaisai, matuokliai, elevatoriai ir ekskavatoriai</t>
  </si>
  <si>
    <t>Stomatologiniai kriochirurgijos prietaisai</t>
  </si>
  <si>
    <t>Stomatologiniai gylio matavimo įtaisai</t>
  </si>
  <si>
    <t>Stomatologiniai elevatoriai</t>
  </si>
  <si>
    <t>Stomatologiniai ekskavatoriai</t>
  </si>
  <si>
    <t>Stomatologinės pirštų apsaugos priemonės ir chirurginės žnyplės</t>
  </si>
  <si>
    <t>Stomatologinės pirštų apsaugos priemonės</t>
  </si>
  <si>
    <t>Stomatologinės chirurginės žnyplės</t>
  </si>
  <si>
    <t>Stomatologiniai veidrodėliai ir sukiosios dildės</t>
  </si>
  <si>
    <t>Stomatologiniai veidrodėliai</t>
  </si>
  <si>
    <t>Stomatologinės sukiosios dildės</t>
  </si>
  <si>
    <t>Dantų šaknų viršūnių krapštikliai, skaleriai ir stomatologinės svarstyklės</t>
  </si>
  <si>
    <t>Dantų šaknų viršūnių krapštikliai</t>
  </si>
  <si>
    <t>Dantų skaleriai</t>
  </si>
  <si>
    <t>Stomatologinės svarstyklės</t>
  </si>
  <si>
    <t>Stomatologinės žirklės ir peiliai</t>
  </si>
  <si>
    <t>Stomatologinės žirklės</t>
  </si>
  <si>
    <t>Stomatologiniai peiliai</t>
  </si>
  <si>
    <t>Stomatologiniai liežuvio laikikliai, pincetai ir vaško peiliai</t>
  </si>
  <si>
    <t>Stomatologiniai liežuvio laikikliai</t>
  </si>
  <si>
    <t>Stomatologiniai pincetai</t>
  </si>
  <si>
    <t>Stomatologiniai vaško peiliai</t>
  </si>
  <si>
    <t>Stomatologinės adatos, naudojamos žaizdoms siūti</t>
  </si>
  <si>
    <t>Vienkartiniai stomatologiniai instrumentai</t>
  </si>
  <si>
    <t>Stomatologiniai tyrimai</t>
  </si>
  <si>
    <t>Dantų traukimo instrumentai</t>
  </si>
  <si>
    <t>Dantų grąžtai</t>
  </si>
  <si>
    <t>Dantų plombavimo instrumentai</t>
  </si>
  <si>
    <t>Dantų implantai</t>
  </si>
  <si>
    <t>Dantų atspaudų priedai</t>
  </si>
  <si>
    <t>Endodontiniai priedai</t>
  </si>
  <si>
    <t>Ortodontinės priemonės</t>
  </si>
  <si>
    <t>Rotaciniai ir šlifavimo instrumentai</t>
  </si>
  <si>
    <t>Stomatologinės profilaktikos priedai</t>
  </si>
  <si>
    <t>Dantų protezavimo gaminiai</t>
  </si>
  <si>
    <t>Dantų protezai</t>
  </si>
  <si>
    <t>Medicinos reikmenys</t>
  </si>
  <si>
    <t>Vienkartinės medicininės necheminės medžiagos ir hematologinės medžiagos</t>
  </si>
  <si>
    <t>Tvarsliava; kabutės, žaizdų siuvimo ir ligatūros reikmenys</t>
  </si>
  <si>
    <t>Tvarsliava</t>
  </si>
  <si>
    <t>Lipnūs tvarsčiai</t>
  </si>
  <si>
    <t>Pleistrai</t>
  </si>
  <si>
    <t>Bandažai</t>
  </si>
  <si>
    <t>Medicininė marlė</t>
  </si>
  <si>
    <t>Medicininė vata</t>
  </si>
  <si>
    <t>Tvarsliavos paketai</t>
  </si>
  <si>
    <t>Vata</t>
  </si>
  <si>
    <t>Tamponai</t>
  </si>
  <si>
    <t>Skarelės</t>
  </si>
  <si>
    <t>Kabutės, žaizdų siuvimo ir ligatūros reikmenys</t>
  </si>
  <si>
    <t>Chiruginiai siuvimo reikmenys</t>
  </si>
  <si>
    <t>Chirurginės kabės</t>
  </si>
  <si>
    <t>Aštrių instrumentų talpyklos</t>
  </si>
  <si>
    <t>Aštrių instrumentų padėkliukai</t>
  </si>
  <si>
    <t>Chirurginės siuvimo medžiagos</t>
  </si>
  <si>
    <t>Ligatūros</t>
  </si>
  <si>
    <t>Absorbcinės kraujo sustabdymo priemonės</t>
  </si>
  <si>
    <t>Adatos, naudojamos žaizdoms siūti</t>
  </si>
  <si>
    <t>Kateteriai</t>
  </si>
  <si>
    <t>Balioniniai kateteriai</t>
  </si>
  <si>
    <t>Kaniulės</t>
  </si>
  <si>
    <t>Plėtikliai</t>
  </si>
  <si>
    <t>Kateterių priedai</t>
  </si>
  <si>
    <t>Venų punkcijų, kraujo ėmimo prietaisai</t>
  </si>
  <si>
    <t>Švirkštai</t>
  </si>
  <si>
    <t>Medicininės adatos</t>
  </si>
  <si>
    <t>Anestezijos adatos</t>
  </si>
  <si>
    <t>Arterinės adatos</t>
  </si>
  <si>
    <t>Biopsijos adatos</t>
  </si>
  <si>
    <t>Dializės adatos</t>
  </si>
  <si>
    <t>Fistulių adatos</t>
  </si>
  <si>
    <t>Radiologijos procedūrų adatos</t>
  </si>
  <si>
    <t>Atvirosios adatos</t>
  </si>
  <si>
    <t>Epidurinės adatos</t>
  </si>
  <si>
    <t>Amniocentezijos adatos</t>
  </si>
  <si>
    <t>Vielos žirklės ir mažapjūviai skalpeliai, chirurginės pirštinės</t>
  </si>
  <si>
    <t>Vielos žirklės ir mažapjūviai skalpeliai</t>
  </si>
  <si>
    <t>Skalpeliai ir peiliukai</t>
  </si>
  <si>
    <t>Chirurginės pirštinės</t>
  </si>
  <si>
    <t>Hematologinės medžiagos</t>
  </si>
  <si>
    <t>Kraujo preparatai</t>
  </si>
  <si>
    <t>Plazmos preparatai</t>
  </si>
  <si>
    <t>Kraujo koaguliantai</t>
  </si>
  <si>
    <t>Albuminas</t>
  </si>
  <si>
    <t>Heparinas</t>
  </si>
  <si>
    <t>Žmogaus organai</t>
  </si>
  <si>
    <t>Žmogaus kraujas</t>
  </si>
  <si>
    <t>Gyvūnų kraujas</t>
  </si>
  <si>
    <t>Rinktuvai, rinkimo maišai, drenai ir rinkiniai</t>
  </si>
  <si>
    <t>Rinkimo maišai</t>
  </si>
  <si>
    <t>Maišeliai kraujui</t>
  </si>
  <si>
    <t>Maišeliai plazmai</t>
  </si>
  <si>
    <t>Maišeliai šlapimui</t>
  </si>
  <si>
    <t>Medicininiai rinkiniai</t>
  </si>
  <si>
    <t>Nelaikymo slaugos rinkiniai</t>
  </si>
  <si>
    <t>AIDS profilaktikos rinkinys</t>
  </si>
  <si>
    <t>Pirmosios pagalbos rinkiniai – dėžutės</t>
  </si>
  <si>
    <t>Dėžutės gydytojo skirtiems vaistams sudėti</t>
  </si>
  <si>
    <t>Diagnostikos rinkiniai</t>
  </si>
  <si>
    <t>Dozavimo rinkiniai</t>
  </si>
  <si>
    <t>Kraujo plazmos filtrai</t>
  </si>
  <si>
    <t>Drenai</t>
  </si>
  <si>
    <t>Mėginiai</t>
  </si>
  <si>
    <t>Drenų priedai</t>
  </si>
  <si>
    <t>Ortopedinės medžiagos</t>
  </si>
  <si>
    <t>Ramentai</t>
  </si>
  <si>
    <t>Priemonės, padedančios vaikščioti</t>
  </si>
  <si>
    <t>Chirurginės apykaklės</t>
  </si>
  <si>
    <t>Ortopedinė avalynė</t>
  </si>
  <si>
    <t>Dirbtiniai sąnariai</t>
  </si>
  <si>
    <t>Įtvarai</t>
  </si>
  <si>
    <t>Įtaisai lūžiams gydyti, osteosintezės vinys ir plokštelės</t>
  </si>
  <si>
    <t>Stomatologinės medžiagos</t>
  </si>
  <si>
    <t>Dantų plombavimo medžiagos</t>
  </si>
  <si>
    <t>Dantys</t>
  </si>
  <si>
    <t>Porceliano dantys</t>
  </si>
  <si>
    <t>Akrilo dantys</t>
  </si>
  <si>
    <t>Cemento pagrindas</t>
  </si>
  <si>
    <t>Stomatologinės kraujo stabdymo priemonės</t>
  </si>
  <si>
    <t>Burnos ertmės higienos priemonės</t>
  </si>
  <si>
    <t>Kraujo lancetai</t>
  </si>
  <si>
    <t>Radioterapijos, mechanoterapijos, elektraterapijos ir fizioterapijos prietaisai</t>
  </si>
  <si>
    <t>Radioterapijos prietaisai ir medžiagos</t>
  </si>
  <si>
    <t>Gama terapijos prietaisai</t>
  </si>
  <si>
    <t>Rentgeno terapijos prietaisai</t>
  </si>
  <si>
    <t>Spektrografai</t>
  </si>
  <si>
    <t>Radioterapijos medžiagos</t>
  </si>
  <si>
    <t>Inkubatoriai</t>
  </si>
  <si>
    <t>Litotriptoriai</t>
  </si>
  <si>
    <t>Mechanoterapijos prietaisai</t>
  </si>
  <si>
    <t>Fizinės terapijos prietaisai</t>
  </si>
  <si>
    <t>Psichologiniai testavimo prietaisai</t>
  </si>
  <si>
    <t>Dujų terapijos ir kvėpavimo prietaisai</t>
  </si>
  <si>
    <t>Medicininių dujų kaukės</t>
  </si>
  <si>
    <t>Deguonies kaukės</t>
  </si>
  <si>
    <t>Gydymo deguonimi rinkiniai</t>
  </si>
  <si>
    <t>Deguonies palapinės</t>
  </si>
  <si>
    <t>Medicininiai kvėpavimo prietaisai</t>
  </si>
  <si>
    <t>Hiperbarinės kameros</t>
  </si>
  <si>
    <t>Pūtimo indas</t>
  </si>
  <si>
    <t>Deguonies pateikimo įranga</t>
  </si>
  <si>
    <t>Deguonies terapijos įranga</t>
  </si>
  <si>
    <t>Gydymas elektra, elektromagnetiniu lauku ir mechaniniu poveikiu</t>
  </si>
  <si>
    <t>Elektromagnetinė įranga</t>
  </si>
  <si>
    <t>Elektroterapijos prietaisai</t>
  </si>
  <si>
    <t>Stimuliatorius</t>
  </si>
  <si>
    <t>Medicininiai ultravioletinių spindulių prietaisai</t>
  </si>
  <si>
    <t>Mechanoterapijos įranga</t>
  </si>
  <si>
    <t>Medicininiai infraraudonųjų spindulių prietaisai</t>
  </si>
  <si>
    <t>Klinikinės chemijos sistema</t>
  </si>
  <si>
    <t>Operacinių techninė įranga</t>
  </si>
  <si>
    <t>Elektrochirurgijos įranga</t>
  </si>
  <si>
    <t>Operacinės įrenginiai ir instrumentai</t>
  </si>
  <si>
    <t>Operacinės įrenginiai</t>
  </si>
  <si>
    <t>Operacinės instrumentai</t>
  </si>
  <si>
    <t>Medicininės paskirties tentai</t>
  </si>
  <si>
    <t>Koloskopijos prietaisai</t>
  </si>
  <si>
    <t>Kolposkopas</t>
  </si>
  <si>
    <t>Kriochirurgijos ir krioterapijos prietaisai</t>
  </si>
  <si>
    <t>Dermatologijos prietaisai</t>
  </si>
  <si>
    <t>Chirurginiai šviesos šaltiniai</t>
  </si>
  <si>
    <t>Endoskopijos ir endochirurgijos prietaisai</t>
  </si>
  <si>
    <t>Endoskopai</t>
  </si>
  <si>
    <t>Chirurginiai instrumentai</t>
  </si>
  <si>
    <t>Chirurginis lazeris</t>
  </si>
  <si>
    <t>Chirurginiai krepšiai</t>
  </si>
  <si>
    <t>Chirurginiai padėklai</t>
  </si>
  <si>
    <t>Chirurginiai konteineriai</t>
  </si>
  <si>
    <t>Chirurginės stebėjimo ir sekimo sistemos</t>
  </si>
  <si>
    <t>Anestezija ir reanimacija</t>
  </si>
  <si>
    <t>Anestezijos ir reanimacijos instrumentai</t>
  </si>
  <si>
    <t>Anestezijos instrumentai</t>
  </si>
  <si>
    <t>Anestezijos kaukė</t>
  </si>
  <si>
    <t>Reanimacijos instrumentai</t>
  </si>
  <si>
    <t>Reanimacijos kaukė</t>
  </si>
  <si>
    <t>Epiduriniai rinkiniai</t>
  </si>
  <si>
    <t>Anestezijos ir reanimacijos prietaisai</t>
  </si>
  <si>
    <t>Anestezijos prietaisai</t>
  </si>
  <si>
    <t>Reanimacijos prietaisai</t>
  </si>
  <si>
    <t>Funkcinio pobūdžio palaikymas</t>
  </si>
  <si>
    <t>Inkstų veiklos palaikymo prietaisai</t>
  </si>
  <si>
    <t>Hemodializės prietaisai</t>
  </si>
  <si>
    <t>Dializės filtrai</t>
  </si>
  <si>
    <t>Individualus hemodializės monitorius</t>
  </si>
  <si>
    <t>Mobilusis hemodializės aparatas</t>
  </si>
  <si>
    <t>Nefrologinės medžiagos</t>
  </si>
  <si>
    <t>Nefrologiniai tirpalai</t>
  </si>
  <si>
    <t>Hemodializės medžiagos</t>
  </si>
  <si>
    <t>Širdies veiklos palaikymo prietaisai</t>
  </si>
  <si>
    <t>Defibriliatorius</t>
  </si>
  <si>
    <t>Širdies stimuliavimo prietaisai</t>
  </si>
  <si>
    <t>Širdies stimuliatorius</t>
  </si>
  <si>
    <t>Širdies vožtuvas</t>
  </si>
  <si>
    <t>Skilvelis</t>
  </si>
  <si>
    <t>Širdies stimuliatorių dalys ir priedai</t>
  </si>
  <si>
    <t>Širdies stimuliatorių maitinimo elementai</t>
  </si>
  <si>
    <t>Širdies chirurgijos įrenginiai</t>
  </si>
  <si>
    <t>Rentgenokardiografijos sistema</t>
  </si>
  <si>
    <t>Ortopediniai prietaisai</t>
  </si>
  <si>
    <t>Ortopediniai implantai</t>
  </si>
  <si>
    <t>Ortopediniai protezai</t>
  </si>
  <si>
    <t>Osteosintezės prietaisai</t>
  </si>
  <si>
    <t>Dirbtinės kūno dalys</t>
  </si>
  <si>
    <t>Chirurginiai implantai</t>
  </si>
  <si>
    <t>Kraujagyslių protezai</t>
  </si>
  <si>
    <t>Dirbtinės širdies dalys</t>
  </si>
  <si>
    <t>Krūtų protezai</t>
  </si>
  <si>
    <t>Vidiniai krūtų protezai</t>
  </si>
  <si>
    <t>Išoriniai krūtų protezai</t>
  </si>
  <si>
    <t>Širdies vainikinių kraujagyslių endoprotezai</t>
  </si>
  <si>
    <t>Dirbtinės akys</t>
  </si>
  <si>
    <t>Klausos aparatai</t>
  </si>
  <si>
    <t>Klausos aparatų dalys ir priedai</t>
  </si>
  <si>
    <t>Kochlearinis implantas</t>
  </si>
  <si>
    <t>Otolaringologiniai implantai</t>
  </si>
  <si>
    <t>Dirbtinės gerklos</t>
  </si>
  <si>
    <t>Dirbtinė kraujotaka</t>
  </si>
  <si>
    <t>Oksigenatorius</t>
  </si>
  <si>
    <t>Kraujo ir skysčių šildymo įrenginiai</t>
  </si>
  <si>
    <t>Įvairūs medicinos prietaisai ir produktai</t>
  </si>
  <si>
    <t>Sterilizacijos, dezinfekcijos ir higienos prietaisai</t>
  </si>
  <si>
    <t>Sterilizatorius</t>
  </si>
  <si>
    <t>Autoklavai</t>
  </si>
  <si>
    <t>Medicininiai baldai</t>
  </si>
  <si>
    <t>Medicininės paskirties lovos</t>
  </si>
  <si>
    <t>Ortopedinės lovos</t>
  </si>
  <si>
    <t>Ligoninės lovos</t>
  </si>
  <si>
    <t>Lovos su varikliais</t>
  </si>
  <si>
    <t>Psichinių ligonių lovos</t>
  </si>
  <si>
    <t>Gydymo lovos</t>
  </si>
  <si>
    <t>Neštuvai</t>
  </si>
  <si>
    <t>Medicininiai stalai</t>
  </si>
  <si>
    <t>Tyrimų stalai</t>
  </si>
  <si>
    <t>Operaciniai stalai</t>
  </si>
  <si>
    <t>Medicininiai baldai (išskyrus lovas ir stalus)</t>
  </si>
  <si>
    <t>Prie medicininių lovų tvirtinami tempimo ir kabinimo įrenginiai</t>
  </si>
  <si>
    <t>Šlapimo butelių laikikliai</t>
  </si>
  <si>
    <t>Transfuzijos įranga</t>
  </si>
  <si>
    <t>Operacinių baldai (išskyrus stalus)</t>
  </si>
  <si>
    <t>Medicininės auginimo spintos</t>
  </si>
  <si>
    <t>Stomatologinė darbo įranga</t>
  </si>
  <si>
    <t>Stomatologinės kėdės</t>
  </si>
  <si>
    <t>Mėgintuvėliai</t>
  </si>
  <si>
    <t>Sveikatos apsaugos sektoriaus keliamoji įranga</t>
  </si>
  <si>
    <t>Invalidų vežimėliai, invalidų kėdės su ratukais ir su jais susiję prietaisai</t>
  </si>
  <si>
    <t>Invalidų vežimėliai ir invalidų kėdės su ratukais</t>
  </si>
  <si>
    <t>Invalidų vežimėliai</t>
  </si>
  <si>
    <t>Invalidų kėdės su ratukais</t>
  </si>
  <si>
    <t>Invalidų kėdės su ratukais ir su varikliais</t>
  </si>
  <si>
    <t>Invalidų vežimėlių ir invalidų kėdžių su ratukais dalys ir pagalbiniai reikmenys</t>
  </si>
  <si>
    <t>Invalidų vežimėlių dalys ir pagalbiniai reikmenys</t>
  </si>
  <si>
    <t>Invalidų vežimėlių varikliai</t>
  </si>
  <si>
    <t>Invalidų vežimėlių vairavimo prietaisai</t>
  </si>
  <si>
    <t>Invalidų vežimėlių valdymo prietaisai</t>
  </si>
  <si>
    <t>Invalidų vežimėlių važiuoklės</t>
  </si>
  <si>
    <t>Invalidų kėdžių su ratukais dalys ir pagalbiniai reikmenys</t>
  </si>
  <si>
    <t>Invalidų kėdžių su ratukais pagalvėlės</t>
  </si>
  <si>
    <t>Invalidų kėdžių su ratukais korpusai</t>
  </si>
  <si>
    <t>Invalidų kėdžių su ratukais sėdynės</t>
  </si>
  <si>
    <t>Invalidų kėdžių su ratukais ratai</t>
  </si>
  <si>
    <t>Invalidų kėdžių su ratukais padangos</t>
  </si>
  <si>
    <t>Transfuziniai ir infuziniai prietaisai ir instrumentai</t>
  </si>
  <si>
    <t>Infuziniai prietaisai ir instrumentai</t>
  </si>
  <si>
    <t>Infuzinės pompos</t>
  </si>
  <si>
    <t>Infuzijos reikmenys</t>
  </si>
  <si>
    <t>Transfuziniai prietaisai ir instrumentai</t>
  </si>
  <si>
    <t>Kraujo perpylimo prietaisai</t>
  </si>
  <si>
    <t>Kraujo perpylimo medžiagos</t>
  </si>
  <si>
    <t>Ligonių stebėsenos sistema</t>
  </si>
  <si>
    <t>Monitoriai</t>
  </si>
  <si>
    <t>Kvėpavimo monitoriai</t>
  </si>
  <si>
    <t>Centrinis stebėsenos pultas</t>
  </si>
  <si>
    <t>Pagalbinės medicininės priemonės</t>
  </si>
  <si>
    <t>Įrenginiai seniems žmonėms</t>
  </si>
  <si>
    <t>Įrenginiai neįgaliesiems</t>
  </si>
  <si>
    <t>Medicinos kompiuterinė įranga</t>
  </si>
  <si>
    <t>Ligoninių apyvokos reikmenys</t>
  </si>
  <si>
    <t>Popieriniai kompresai</t>
  </si>
  <si>
    <t>Popieriniai maišeliai arba įvyniokliai sterilizacijai</t>
  </si>
  <si>
    <t>Medikų drabužiai</t>
  </si>
  <si>
    <t>Farmacijos produktai</t>
  </si>
  <si>
    <t>Virškinimo traktą ir metabolizmą veikiantys vaistai</t>
  </si>
  <si>
    <t>Vaistai nuo ligų, susijusių su rūgštingumo sutrikimais</t>
  </si>
  <si>
    <t>Vaistai nuo funkcinių skrandžio ir žarnyno sutrikimų</t>
  </si>
  <si>
    <t>Vidurius paleidžiantys vaistai</t>
  </si>
  <si>
    <t>Antidiarėjiniai vaistai, vaistai žarnyno infekcinėms ir uždegiminėms ligoms gydyti</t>
  </si>
  <si>
    <t>Vaistai diabetui gydyti</t>
  </si>
  <si>
    <t>Insulinas</t>
  </si>
  <si>
    <t>Vitaminai</t>
  </si>
  <si>
    <t>Provitaminai</t>
  </si>
  <si>
    <t>Mineralų papildai</t>
  </si>
  <si>
    <t>Kraują, kraujodaros organus ir širdies bei kraujagyslių sistemą veikiantys vaistai</t>
  </si>
  <si>
    <t>Kraują ir kraujodarą veikiantys vaistai</t>
  </si>
  <si>
    <t>Antitromboziniai vaistai</t>
  </si>
  <si>
    <t>Antihemoraginiai vaistai</t>
  </si>
  <si>
    <t>Antianeminiai preparatai</t>
  </si>
  <si>
    <t>Plazmos pakaitalai ir infuziniai tirpalai</t>
  </si>
  <si>
    <t>Širdies ir kraujagyslių sistemą veikiantys vaistai</t>
  </si>
  <si>
    <t>Širdį veikiantys vaistai</t>
  </si>
  <si>
    <t>Kraujospūdį mažinantys vaistai</t>
  </si>
  <si>
    <t>Diuretikai</t>
  </si>
  <si>
    <t>Vazoprotektoriai</t>
  </si>
  <si>
    <t>Priešhemorojiniai vaistai vietiniam naudojimui</t>
  </si>
  <si>
    <t>Beta blokatoriai</t>
  </si>
  <si>
    <t>Kalcio kanalų blokatoriai</t>
  </si>
  <si>
    <t>Renino-angiotenzino sistemą veikiantys vaistai</t>
  </si>
  <si>
    <t>Dermatologiniai vaistai ir raumenų bei skeleto sistemą veikiantys vaistai</t>
  </si>
  <si>
    <t>Dermatologiniai vaistai</t>
  </si>
  <si>
    <t>Priešgrybeliniai vaistai, vartojami odos ligoms gydyti</t>
  </si>
  <si>
    <t>Salicilo rūgštis</t>
  </si>
  <si>
    <t>Odą minkštinantys ir apsaugantys vaistai</t>
  </si>
  <si>
    <t>Vaistai psoriazei gydyti</t>
  </si>
  <si>
    <t>Antibiotikai ir chemoterapiniai vaistai odos ligoms gydyti</t>
  </si>
  <si>
    <t>Kortikosteroidai odos ligoms gydyti</t>
  </si>
  <si>
    <t>Antiseptikai ir dezinfekuojančiosios medžiagos</t>
  </si>
  <si>
    <t>Preparatai spuogams gydyti</t>
  </si>
  <si>
    <t>Raumenų ir skeleto sistemą veikiantys vaistai</t>
  </si>
  <si>
    <t>Priešuždegiminiai ir priešreumatiniai vaistai</t>
  </si>
  <si>
    <t>Miorelaksantai</t>
  </si>
  <si>
    <t>Priešpodagriniai vaistai</t>
  </si>
  <si>
    <t>Urogenitalinę sistemą veikiantys vaistai ir hormonai</t>
  </si>
  <si>
    <t>Urogenitalinę sistemą veikiantys vaistai ir lytiniai hormonai</t>
  </si>
  <si>
    <t>Priešinfekciniai ir antiseptiniai ginekologiniai vaistai</t>
  </si>
  <si>
    <t>Kiti ginekologiniai vaistai</t>
  </si>
  <si>
    <t>Lytiniai hormonai ir lytinės sistemos moduliatoriai</t>
  </si>
  <si>
    <t>Kontraceptikai</t>
  </si>
  <si>
    <t>Geriamieji kontraceptikai</t>
  </si>
  <si>
    <t>Cheminiai kontraceptikai</t>
  </si>
  <si>
    <t>Sistemiškai veikiantys hormonų preparatai, išskyrus lytinius hormonus</t>
  </si>
  <si>
    <t>Hipofizės ir pagumburio hormonai bei jų analogai</t>
  </si>
  <si>
    <t>Sistemiškai veikiantys kortikosteroidai</t>
  </si>
  <si>
    <t>Skydliaukę veikiantys vaistai</t>
  </si>
  <si>
    <t>Sistemiškai veikiantys priešinfekciniai vaistai, vakcinos, antinavikiniai vaistai ir imunomoduliatoriai</t>
  </si>
  <si>
    <t>Sistemiškai veikiantys priešinfekciniai vaistai ir vakcinos</t>
  </si>
  <si>
    <t>Sistemiškai veikiantys antibakteriniai vaistai</t>
  </si>
  <si>
    <t>Sistemiškai veikiantys priešgrybeliniai vaistai</t>
  </si>
  <si>
    <t>Priešmikobakteriniai vaistai</t>
  </si>
  <si>
    <t>Sistemiškai veikiantys priešvirusiniai vaistai</t>
  </si>
  <si>
    <t>Imuniniai serumai ir imunoglobulinai</t>
  </si>
  <si>
    <t>Imuniniai serumai</t>
  </si>
  <si>
    <t>Imunoglobulinai</t>
  </si>
  <si>
    <t>Vakcinos</t>
  </si>
  <si>
    <t>Difterijos-kokliušo-stabligės vakcinos</t>
  </si>
  <si>
    <t>Difterijos-stabligės vakcinos</t>
  </si>
  <si>
    <t>BCG vakcina (sausa)</t>
  </si>
  <si>
    <t>Tymų-kokliušo-raudonukės vakcinos</t>
  </si>
  <si>
    <t>Šiltinės vakcinos</t>
  </si>
  <si>
    <t>Gripo vakcinos</t>
  </si>
  <si>
    <t>Poliomielito vakcinos</t>
  </si>
  <si>
    <t>Hepatito B vakcinos</t>
  </si>
  <si>
    <t>Vakcinos veterinarijos reikmėms</t>
  </si>
  <si>
    <t>Antinavikiniai vaistai ir imunomoduliatoriai</t>
  </si>
  <si>
    <t>Antinavikiniai vaistai</t>
  </si>
  <si>
    <t>Endokrininę sistemą veikiantys vaistai</t>
  </si>
  <si>
    <t>Imunosupresantai</t>
  </si>
  <si>
    <t>Nervų sistemą ir jutimo organus veikiantys vaistai</t>
  </si>
  <si>
    <t>Nervų sistemą veikiantys vaistai</t>
  </si>
  <si>
    <t>Anestetikai</t>
  </si>
  <si>
    <t>Analgetikai</t>
  </si>
  <si>
    <t>Antiepilepsiniai vaistai</t>
  </si>
  <si>
    <t>Antiparkinsoniniai vaistai</t>
  </si>
  <si>
    <t>Psicholeptikai</t>
  </si>
  <si>
    <t>Psichoanaleptikai</t>
  </si>
  <si>
    <t>Kiti nervų sistemą veikiantys vaistai</t>
  </si>
  <si>
    <t>Jutimo organus veikiantys vaistai</t>
  </si>
  <si>
    <t>Vaistai akių ligoms gydyti</t>
  </si>
  <si>
    <t>Kvėpavimo sistemą veikiantys vaistai</t>
  </si>
  <si>
    <t>Vaistai nuo obstrukcinių kvėpavimo takų ligų</t>
  </si>
  <si>
    <t>Vaistai nuo kosulio ir peršalimo</t>
  </si>
  <si>
    <t>Sistemiškai veikiantys antihistamininiai vaistai</t>
  </si>
  <si>
    <t>Farmacijos dirbiniai</t>
  </si>
  <si>
    <t>Žindukai, spenelių gaubtukai ir panašūs dirbiniai kūdikiams</t>
  </si>
  <si>
    <t>Plytelės iš kaučiuko</t>
  </si>
  <si>
    <t>Gumos pagalvėlės</t>
  </si>
  <si>
    <t>Kiti vaistai</t>
  </si>
  <si>
    <t>Antiparazitiniai vaistai, insekticidai ir repelentai</t>
  </si>
  <si>
    <t>Antiprotozojiniai vaistai</t>
  </si>
  <si>
    <t>Antihelmintiniai vaistai</t>
  </si>
  <si>
    <t>Ektoparazitocidinės medžiagos, įsk. vaistus nuo niežų, insekticidus ir repelentus</t>
  </si>
  <si>
    <t>Medicininės paskirties tirpalai</t>
  </si>
  <si>
    <t>Tirpalai lašelinėms</t>
  </si>
  <si>
    <t>Parenteralinės mitybos produktai</t>
  </si>
  <si>
    <t>Parenteraliniai maitinamieji tirpalai</t>
  </si>
  <si>
    <t>Enterinis maistas</t>
  </si>
  <si>
    <t>Infuziniai tirpalai</t>
  </si>
  <si>
    <t>Švirkščiami tirpalai</t>
  </si>
  <si>
    <t>Intraveniniai tirpalai</t>
  </si>
  <si>
    <t>Galeniniai tirpalai</t>
  </si>
  <si>
    <t>Gliukozės tirpalai</t>
  </si>
  <si>
    <t>Tirpalai dializei</t>
  </si>
  <si>
    <t>Kiti gydomieji produktai</t>
  </si>
  <si>
    <t>Toksinai</t>
  </si>
  <si>
    <t>Nikotino pakaitalai</t>
  </si>
  <si>
    <t>Priklausomybės ligų gydymas</t>
  </si>
  <si>
    <t>Diagnostiniai preparatai</t>
  </si>
  <si>
    <t>Visi kiti negydomieji produktai</t>
  </si>
  <si>
    <t>Reagentai ir kontrastiniai preparatai</t>
  </si>
  <si>
    <t>Kraujo grupei nustatyti skirti reagentai</t>
  </si>
  <si>
    <t>Kraujui tirti skirti reagentai</t>
  </si>
  <si>
    <t>Cheminiai reagentai</t>
  </si>
  <si>
    <t>Izotopiniai reagentai</t>
  </si>
  <si>
    <t>Laboratoriniai reagentai</t>
  </si>
  <si>
    <t>Elektroforezei naudojami reagentai</t>
  </si>
  <si>
    <t>Urologiniai reagentai</t>
  </si>
  <si>
    <t>Rentgeno kontrastinės medžiagos</t>
  </si>
  <si>
    <t>Medicininiai preparatai, išskyrus stomatologines medžiagas</t>
  </si>
  <si>
    <t>Klizmai skirti preparatai</t>
  </si>
  <si>
    <t>Kaulų rekonstrukcijos cementai</t>
  </si>
  <si>
    <t>Klinikiniai produktai</t>
  </si>
  <si>
    <t>Mikrobiologinės kultūros</t>
  </si>
  <si>
    <t>Liaukos ir jų ekstraktai</t>
  </si>
  <si>
    <t>Virškinimą skatinančios medžiagos</t>
  </si>
  <si>
    <t>Asmens higienos gaminiai</t>
  </si>
  <si>
    <t>Kvepalai, tualeto reikmenys ir prezervatyvai</t>
  </si>
  <si>
    <t>Gaivikliai ir tualeto reikmenys</t>
  </si>
  <si>
    <t>Tualetiniai vandenys</t>
  </si>
  <si>
    <t>Dezodorantai (kūno)</t>
  </si>
  <si>
    <t>Priemonės nuo prakaitavimo</t>
  </si>
  <si>
    <t>Odekolonai</t>
  </si>
  <si>
    <t>Kvapiosios medžiagos</t>
  </si>
  <si>
    <t>Rožių vanduo</t>
  </si>
  <si>
    <t>Makiažo preparatai</t>
  </si>
  <si>
    <t>Manikiūro ir pedikiūro preparatai</t>
  </si>
  <si>
    <t>Kosmetikos produktai</t>
  </si>
  <si>
    <t>Vatos pagaliukai</t>
  </si>
  <si>
    <t>Makiažo rinkiniai</t>
  </si>
  <si>
    <t>Vienkartinės asmeninės servetėlės</t>
  </si>
  <si>
    <t>Lūpų balzamas</t>
  </si>
  <si>
    <t>Tatuiruotės</t>
  </si>
  <si>
    <t>Odos priežiūros priemonės</t>
  </si>
  <si>
    <t>Apsaugos nuo saulės gaminiai</t>
  </si>
  <si>
    <t>Vonios želė</t>
  </si>
  <si>
    <t>Dušo kepuraitės</t>
  </si>
  <si>
    <t>Parafarmaciniai kremai arba losjonai</t>
  </si>
  <si>
    <t>Plaukų priežiūros preparatai ir reikmenys</t>
  </si>
  <si>
    <t>Šampūnai</t>
  </si>
  <si>
    <t>Šukos</t>
  </si>
  <si>
    <t>Perukai</t>
  </si>
  <si>
    <t>Tualeto reikmenų rinkiniai</t>
  </si>
  <si>
    <t>Burnos ir dantų higienos reikmenys ir preparatai</t>
  </si>
  <si>
    <t>Dantų šepetukai</t>
  </si>
  <si>
    <t>Dantų pasta</t>
  </si>
  <si>
    <t>Dantų krapštukai</t>
  </si>
  <si>
    <t>Burnos skalavimo skystis</t>
  </si>
  <si>
    <t>Burnos gaivikliai</t>
  </si>
  <si>
    <t>Siūlai dantims valyti</t>
  </si>
  <si>
    <t>Kūdikių čiulptukai</t>
  </si>
  <si>
    <t>Dantų protezų valymo tabletės</t>
  </si>
  <si>
    <t>Stomatologiniai rinkiniai</t>
  </si>
  <si>
    <t>Skutimosi preparatai</t>
  </si>
  <si>
    <t>Skutimosi kremai</t>
  </si>
  <si>
    <t>Muilas</t>
  </si>
  <si>
    <t>Prezervatyvai</t>
  </si>
  <si>
    <t>Pėdų priežiūros gaminiai</t>
  </si>
  <si>
    <t>Skustuvai ir manikiūro arba pedikiūro rinkiniai</t>
  </si>
  <si>
    <t>Skustuvai</t>
  </si>
  <si>
    <t>Skustuvo peiliukai</t>
  </si>
  <si>
    <t>Skustuvai (elektriniai)</t>
  </si>
  <si>
    <t>Manikiūro ar pedikiūro rinkiniai</t>
  </si>
  <si>
    <t>Manikiūro rinkiniai</t>
  </si>
  <si>
    <t>Manikiūro reikmenys</t>
  </si>
  <si>
    <t>Pedikiūro rinkiniai</t>
  </si>
  <si>
    <t>Pedikiūro reikmenys</t>
  </si>
  <si>
    <t>Plaukų segtukai</t>
  </si>
  <si>
    <t>Akių priežiūros gaminiai ir korekciniai lęšiai</t>
  </si>
  <si>
    <t>Kontaktiniai lęšiai</t>
  </si>
  <si>
    <t>Koreguojantys lęšiai</t>
  </si>
  <si>
    <t>Intraokuliniai lęšiai</t>
  </si>
  <si>
    <t>Akinių lęšiai</t>
  </si>
  <si>
    <t>Kontaktinių lęšių losjonai</t>
  </si>
  <si>
    <t>Akiniai nuo saulės</t>
  </si>
  <si>
    <t>Akiniai</t>
  </si>
  <si>
    <t>Akinių rėmeliai ir aptaisai</t>
  </si>
  <si>
    <t>Stiklo akiniai</t>
  </si>
  <si>
    <t>Akiniai su optiškai neapdirbtais lęšiais</t>
  </si>
  <si>
    <t>Apsauginiai akiniai</t>
  </si>
  <si>
    <t>Apsauginių akinių rėmeliai ir aptaisai</t>
  </si>
  <si>
    <t>Rankų ir nagų priežiūros gaminiai</t>
  </si>
  <si>
    <t>Rankų priežiūros gaminiai</t>
  </si>
  <si>
    <t>Rankų valikliai</t>
  </si>
  <si>
    <t>Rankų arba kūno losjonai</t>
  </si>
  <si>
    <t>Rankų dezinfekavimo priemonės</t>
  </si>
  <si>
    <t>Nagų priežiūros gaminiai</t>
  </si>
  <si>
    <t>Nagų žnyplės</t>
  </si>
  <si>
    <t>Nagų lakas</t>
  </si>
  <si>
    <t>Kūdikių priežiūros gaminiai</t>
  </si>
  <si>
    <t>Vienkartiniai vystyklai</t>
  </si>
  <si>
    <t>Liemenėlės įklotai</t>
  </si>
  <si>
    <t>Tualetinis popierius, nosinės, popieriniai rankšluosčiai ir servetėlės</t>
  </si>
  <si>
    <t>Tualetinis popierius</t>
  </si>
  <si>
    <t>Popierinės nosinės</t>
  </si>
  <si>
    <t>Popieriniai rankšluosčiai</t>
  </si>
  <si>
    <t>Popierinės servetėlės</t>
  </si>
  <si>
    <t>Popieriniai higienos gaminiai</t>
  </si>
  <si>
    <t>Popieriniai higienos reikmenys</t>
  </si>
  <si>
    <t>Higieniniai paketai ar tamponai</t>
  </si>
  <si>
    <t>Įklotai</t>
  </si>
  <si>
    <t>Vienkartiniai popieriaus gaminiai</t>
  </si>
  <si>
    <t>Laboratorijų, higienos ar farmaciniai reikmenys iš stiklo</t>
  </si>
  <si>
    <t>Higienos reikmenys iš stiklo</t>
  </si>
  <si>
    <t>Stikliniai gaminiai farmacijos reikmėms</t>
  </si>
  <si>
    <t>Laboratorijų reikmenys iš stiklo</t>
  </si>
  <si>
    <t>Skrodimo ir laidojimo įranga bei reikmenys</t>
  </si>
  <si>
    <t>Patologinės anatomijos instrumentai ir reikmenys</t>
  </si>
  <si>
    <t>Skrodimo žirklės</t>
  </si>
  <si>
    <t>Skrodimo reikmenų rinkiniai</t>
  </si>
  <si>
    <t>Chirurginės skrodimo žnyplės</t>
  </si>
  <si>
    <t>Skrodimo zondai kulkoms aptikti</t>
  </si>
  <si>
    <t>Skrodimo siūlai, adatos arba pjūvių spaustukai</t>
  </si>
  <si>
    <t>Skrodimo siūlai</t>
  </si>
  <si>
    <t>Skrodimo adatos</t>
  </si>
  <si>
    <t>Skrodimo pjūvių spaustukai</t>
  </si>
  <si>
    <t>Skrodimo venų zondai</t>
  </si>
  <si>
    <t>Skrodimo pjūklų geležtės arba priedai</t>
  </si>
  <si>
    <t>Skrodimo pjūklai</t>
  </si>
  <si>
    <t>Skrodimo lentos arba padėklai</t>
  </si>
  <si>
    <t>Chirurginių skrodimo įrankių arba reikmenų dėžės</t>
  </si>
  <si>
    <t>Chirurginių skrodimo įrankių arba reikmenų ritiniai</t>
  </si>
  <si>
    <t>Skrodimo įranga ir reikmenys</t>
  </si>
  <si>
    <t>Kaulų dulkių rinktuvai</t>
  </si>
  <si>
    <t>Lavonų gabenimo maišai</t>
  </si>
  <si>
    <t>Galvų atramos, kūnų lentos arba kabamosios svarstyklės</t>
  </si>
  <si>
    <t>Galvų atramos</t>
  </si>
  <si>
    <t>Kūnų lentos</t>
  </si>
  <si>
    <t>Kabamosios svarstyklės</t>
  </si>
  <si>
    <t>Infekcinių ligų tyrimo rinkiniai</t>
  </si>
  <si>
    <t>Lavonų atpažinimo žymos arba apyrankės</t>
  </si>
  <si>
    <t>Vakuuminiai skrodimo skysčių surinkimo aspiratoriai arba vamzdeliai</t>
  </si>
  <si>
    <t>Lavonų tiesiosios žarnos termometrai</t>
  </si>
  <si>
    <t>Lavono pirštų tiesinimo įrenginiai</t>
  </si>
  <si>
    <t>Lavono audinių atkūrimo reikmenų rinkiniai</t>
  </si>
  <si>
    <t>Skrodimo baldai</t>
  </si>
  <si>
    <t>Bendrojo skrodimo dirbtuvės arba priedai</t>
  </si>
  <si>
    <t>Skrodimo kriauklės arba priedai</t>
  </si>
  <si>
    <t>Skrodimo stalai arba priedai</t>
  </si>
  <si>
    <t>Skrodimų stalai</t>
  </si>
  <si>
    <t>Nekroskopijos stalai arba priedai</t>
  </si>
  <si>
    <t>Negyvų gyvūnų skrodimo stalai arba priedai</t>
  </si>
  <si>
    <t>Balzamavimo dirbtuvės arba priedai</t>
  </si>
  <si>
    <t>Skrodimo dirbtuvės su skysčių šalinimo įranga arba priedai</t>
  </si>
  <si>
    <t>Lavonų gabenimo ir laikymo įranga bei reikmenys</t>
  </si>
  <si>
    <t>Lavonų laikymo lentynos</t>
  </si>
  <si>
    <t>Lavonų vežimo ratukai</t>
  </si>
  <si>
    <t>Žirkliniai lavonų kėlimo vežimėliai</t>
  </si>
  <si>
    <t>Lavoninių šaldytuvai arba šaldikliai</t>
  </si>
  <si>
    <t>Lavonų šaldymo kambariai</t>
  </si>
  <si>
    <t>Skrodimo vežimėliai</t>
  </si>
  <si>
    <t>Lavonų padėklai</t>
  </si>
  <si>
    <t>Lavonų kėlimo arba perkėlimo priemonės</t>
  </si>
  <si>
    <t>Kūnų gabenimo konteineriai</t>
  </si>
  <si>
    <t>Klinikinės teismo ekspertizės įranga ir reikmenys</t>
  </si>
  <si>
    <t>Lavonų pirštų atspaudų ėmimo reikmenys</t>
  </si>
  <si>
    <t>Kaukės nuo puvimo</t>
  </si>
  <si>
    <t>Lavonų kraujo paieškos rinkiniai arba reikmenys</t>
  </si>
  <si>
    <t>Biologinių įkalčių rinkimo priemonių rinkiniai</t>
  </si>
  <si>
    <t>Balzamavimo įranga ir reikmenys</t>
  </si>
  <si>
    <t>Ertmių balzamavimo purkštuvai</t>
  </si>
  <si>
    <t>Balzamavimo venų drenai</t>
  </si>
  <si>
    <t>Balzamavimo skysčiai arba cheminio apdorojimo medžiagos</t>
  </si>
  <si>
    <t>Įpurškiamieji balzamavimo vamzdeliai</t>
  </si>
  <si>
    <t>Balzamavimo kriauklės arba priedai</t>
  </si>
  <si>
    <t>Balzamavimo rinkiniai</t>
  </si>
  <si>
    <t>Balzamavimo purkštuvų adatos</t>
  </si>
  <si>
    <t>Akidangčiai</t>
  </si>
  <si>
    <t>Laidojimo įranga ir reikmenys</t>
  </si>
  <si>
    <t>Laidojimo apranga</t>
  </si>
  <si>
    <t>Laidojimo pakai</t>
  </si>
  <si>
    <t>Laidojimo antklodės</t>
  </si>
  <si>
    <t>Laidojimo aspiratoriai</t>
  </si>
  <si>
    <t>Laidojimo kietinamieji medžiagų junginiai</t>
  </si>
  <si>
    <t>Transporto įranga ir pagalbiniai transportavimo gaminiai</t>
  </si>
  <si>
    <t>Motorinės transporto priemonės</t>
  </si>
  <si>
    <t>Keleiviniai automobiliai</t>
  </si>
  <si>
    <t>Universalūs automobiliai ir sedanai</t>
  </si>
  <si>
    <t>Universalūs automobiliai</t>
  </si>
  <si>
    <t>Sedanai</t>
  </si>
  <si>
    <t>Transporto priemonės su 4 ratų pavara</t>
  </si>
  <si>
    <t>Džipai</t>
  </si>
  <si>
    <t>Visureigiai</t>
  </si>
  <si>
    <t>Ne kelių transporto priemonės</t>
  </si>
  <si>
    <t>Specialiosios transporto priemonės</t>
  </si>
  <si>
    <t>Avarinės transporto priemonės</t>
  </si>
  <si>
    <t>Pagalbos transporto priemonės</t>
  </si>
  <si>
    <t>Paramedikų transporto priemonės</t>
  </si>
  <si>
    <t>Greitosios medicinos pagalbos automobiliai</t>
  </si>
  <si>
    <t>Ligonių vežimo transporto priemonės</t>
  </si>
  <si>
    <t>Policijos automobiliai</t>
  </si>
  <si>
    <t>Kalinių vežimo transporto priemonės</t>
  </si>
  <si>
    <t>Socialinės rūpybos transporto priemonės</t>
  </si>
  <si>
    <t>Mikroautobusai</t>
  </si>
  <si>
    <t>Kiti lengvieji keleiviniai automobiliai</t>
  </si>
  <si>
    <t>Motorinės transporto priemonės, skirtos vežti mažiau kaip 10 žmonių</t>
  </si>
  <si>
    <t>Naudotos transporto priemonės</t>
  </si>
  <si>
    <t>Motorinės transporto priemonės, skirtos vežti 10 ir daugiau žmonių</t>
  </si>
  <si>
    <t>Autobusai ir tolimojo susisiekimo autobusai</t>
  </si>
  <si>
    <t>Viešojo transporto paslaugų autobusai</t>
  </si>
  <si>
    <t>Sujungti autobusai</t>
  </si>
  <si>
    <t>Dviaukščiai autobusai</t>
  </si>
  <si>
    <t>Žemų grindų autobusai</t>
  </si>
  <si>
    <t>Tolimojo susisiekimo autobusai</t>
  </si>
  <si>
    <t>Motorinės transporto priemonės, skirtos kroviniams vežti</t>
  </si>
  <si>
    <t>Pikapai</t>
  </si>
  <si>
    <t>Motorinės rogės</t>
  </si>
  <si>
    <t>Autotraukiniai</t>
  </si>
  <si>
    <t>Autocisternos</t>
  </si>
  <si>
    <t>Benzinvežiai</t>
  </si>
  <si>
    <t>Platforminiai ir savivarčiai sunkvežimiai</t>
  </si>
  <si>
    <t>Platforminiai sunkvežimiai</t>
  </si>
  <si>
    <t>Savivarčiai sunkvežimiai</t>
  </si>
  <si>
    <t>Furgonai</t>
  </si>
  <si>
    <t>Lengvieji furgonai</t>
  </si>
  <si>
    <t>Krovininiai furgonai</t>
  </si>
  <si>
    <t>Naudoti krovininiai automobiliai</t>
  </si>
  <si>
    <t>Kelių vilkikai</t>
  </si>
  <si>
    <t>Važiuoklės</t>
  </si>
  <si>
    <t>Rėminiai automobiliai</t>
  </si>
  <si>
    <t>Kėbulai</t>
  </si>
  <si>
    <t>Automobilių šasi</t>
  </si>
  <si>
    <t>Sunkiosios motorinės transporto priemonės</t>
  </si>
  <si>
    <t>Automobiliniai kranai ir savivarčiai sunkvežimiai</t>
  </si>
  <si>
    <t>Bortiniai sunkvežimiai su keltuvu</t>
  </si>
  <si>
    <t>Konteinerių krautuvai</t>
  </si>
  <si>
    <t>Savivarčiai</t>
  </si>
  <si>
    <t>Transporto priemonės, naudojamos žemoje temperatūroje</t>
  </si>
  <si>
    <t>Specialios paskirties motorinės transporto priemonės</t>
  </si>
  <si>
    <t>Mobilieji gręžimo bokštai</t>
  </si>
  <si>
    <t>Avarinių tarnybų transporto priemonės</t>
  </si>
  <si>
    <t>Ugniagesių automobiliai</t>
  </si>
  <si>
    <t>Sunkvežimiai su sukamomis kopėčiomis</t>
  </si>
  <si>
    <t>Automobiliai-cisternos</t>
  </si>
  <si>
    <t>Gaisrų gesinimo automobiliai</t>
  </si>
  <si>
    <t>Techninės pagalbos automobiliai</t>
  </si>
  <si>
    <t>Kilnojamieji tiltai</t>
  </si>
  <si>
    <t>Kelių priežiūros transporto priemonės</t>
  </si>
  <si>
    <t>Asenizacijos mašinos</t>
  </si>
  <si>
    <t>Druskos barstytuvai</t>
  </si>
  <si>
    <t>Kelių valymo transporto priemonės</t>
  </si>
  <si>
    <t>Šluojamosios mašinos-siurbliai</t>
  </si>
  <si>
    <t>Smėlio ir druskos barstytuvai</t>
  </si>
  <si>
    <t>Gatvių laistymo transporto priemonės</t>
  </si>
  <si>
    <t>Transporto priemonės atliekoms ir nuotekoms vežti</t>
  </si>
  <si>
    <t>Transporto priemonės atliekoms vežti</t>
  </si>
  <si>
    <t>Atliekų rinkimo transporto priemonės</t>
  </si>
  <si>
    <t>Atliekų presavimo transporto priemonės</t>
  </si>
  <si>
    <t>Nuotekų cisternos</t>
  </si>
  <si>
    <t>Universalios transporto priemonės</t>
  </si>
  <si>
    <t>Autokrautuvai</t>
  </si>
  <si>
    <t>Orlaivių kuro atsargų papildymo transporto priemonės</t>
  </si>
  <si>
    <t>Orlaivių vilkikai</t>
  </si>
  <si>
    <t>Krovininiai automobiliai</t>
  </si>
  <si>
    <t>Apžarginiai transporteriai</t>
  </si>
  <si>
    <t>Mobiliosios bibliotekos</t>
  </si>
  <si>
    <t>Gyvenamieji automobiliai</t>
  </si>
  <si>
    <t>Elektromobiliai</t>
  </si>
  <si>
    <t>Elektrobusai</t>
  </si>
  <si>
    <t>Treniruokliai</t>
  </si>
  <si>
    <t>Vairavimo treniruokliai</t>
  </si>
  <si>
    <t>Mokomieji treniruokliai</t>
  </si>
  <si>
    <t>Automobilių kėbulai, priekabos arba puspriekabės</t>
  </si>
  <si>
    <t>Automobilių kėbulai</t>
  </si>
  <si>
    <t>Autobusų, greitosios pagalbos ir krovininių automobilių kėbulai</t>
  </si>
  <si>
    <t>Autobusų kėbulai</t>
  </si>
  <si>
    <t>Greitosios pagalbos automobilių kėbulai</t>
  </si>
  <si>
    <t>Krovininių automobilių kėbulai</t>
  </si>
  <si>
    <t>Priekabos, puspriekabės ir mobilūs konteineriai</t>
  </si>
  <si>
    <t>Specialios paskirties mobilūs konteineriai</t>
  </si>
  <si>
    <t>Mobiliosios gelbėjimo priemonės</t>
  </si>
  <si>
    <t>Mobiliosios avarinės priemonės</t>
  </si>
  <si>
    <t>Cheminio gelbėjimo įranga</t>
  </si>
  <si>
    <t>Priekabos ir puspriekabės</t>
  </si>
  <si>
    <t>Puspriekabės</t>
  </si>
  <si>
    <t>Aviacinių degalų cisternos</t>
  </si>
  <si>
    <t>Priekabos</t>
  </si>
  <si>
    <t>Bendros paskirties priekabos</t>
  </si>
  <si>
    <t>Priekabos arkliams vežti</t>
  </si>
  <si>
    <t>Kilnojamoji priekabų įranga</t>
  </si>
  <si>
    <t>Priekabos-cisternos</t>
  </si>
  <si>
    <t>Priekabos su sukamomis kopėčiomis</t>
  </si>
  <si>
    <t>Kuro atsargų papildymo priekabos</t>
  </si>
  <si>
    <t>Savivartės priekabos</t>
  </si>
  <si>
    <t>Nameliai-autopriekabos ir puspriekabės</t>
  </si>
  <si>
    <t>Priekabų, puspriekabių ir kitų transporto priemonių dalys</t>
  </si>
  <si>
    <t>Priekabų ir puspriekabių dalys</t>
  </si>
  <si>
    <t>Kitų transporto priemonių dalys</t>
  </si>
  <si>
    <t>Transporto priemonių ir jų variklių dalys ir pagalbiniai reikmenys</t>
  </si>
  <si>
    <t>Varikliai ir variklių dalys</t>
  </si>
  <si>
    <t>Varikliai</t>
  </si>
  <si>
    <t>Vidaus degimo varikliai motorinėms transporto priemonėms bei motociklams</t>
  </si>
  <si>
    <t>Kibirkštinio uždegimo varikliai</t>
  </si>
  <si>
    <t>Slėginio uždegimo varikliai</t>
  </si>
  <si>
    <t>Variklio dalys</t>
  </si>
  <si>
    <t>Ventiliatoriaus diržai</t>
  </si>
  <si>
    <t>Uždegimo žvakės</t>
  </si>
  <si>
    <t>Transporto priemonių radiatoriai</t>
  </si>
  <si>
    <t>Stūmokliai</t>
  </si>
  <si>
    <t>Tarpikliai</t>
  </si>
  <si>
    <t>Konvejerių juostos iš kaučiuko</t>
  </si>
  <si>
    <t>Pavarų diržai iš kaučiuko</t>
  </si>
  <si>
    <t>Mechaninės atsarginės dalys, išskyrus variklius ir jų dalis</t>
  </si>
  <si>
    <t>Ašys ir pavarų dėžės</t>
  </si>
  <si>
    <t>Ašys</t>
  </si>
  <si>
    <t>Pavarų dėžės</t>
  </si>
  <si>
    <t>Stabdžiai ir jų dalys</t>
  </si>
  <si>
    <t>Stabdžių įranga</t>
  </si>
  <si>
    <t>Diskiniai stabdžiai</t>
  </si>
  <si>
    <t>Stabdžių antdėkliai</t>
  </si>
  <si>
    <t>Stabdžių trinkelės</t>
  </si>
  <si>
    <t>Stabdžių trinkelės (būgninių stabdžių)</t>
  </si>
  <si>
    <t>Ratai, dalys ir pagalbiniai reikmenys</t>
  </si>
  <si>
    <t>Ratų balansavimo įranga</t>
  </si>
  <si>
    <t>Duslintuvai ir išmetamieji vamzdžiai</t>
  </si>
  <si>
    <t>Duslintuvai</t>
  </si>
  <si>
    <t>Išmetamieji vamzdžiai</t>
  </si>
  <si>
    <t>Transporto priemonių kėlikliai, sankabos ir susijusios dalys</t>
  </si>
  <si>
    <t>Sankabos ir susijusios dalys</t>
  </si>
  <si>
    <t>Transporto priemonių kėlikliai</t>
  </si>
  <si>
    <t>Vairaračiai, vairo kolonėlės ir vairo mechanizmo karteriai</t>
  </si>
  <si>
    <t>Vairaračiai</t>
  </si>
  <si>
    <t>Vairo kolonėlės ir vairo mechanizmo karteriai</t>
  </si>
  <si>
    <t>Bandymų stendai, transporto priemonių pertvarkymo rinkiniai ir saugos diržai</t>
  </si>
  <si>
    <t>Bandymų stendai</t>
  </si>
  <si>
    <t>Transporto priemonių pertvarkymo rinkiniai</t>
  </si>
  <si>
    <t>Saugos diržai</t>
  </si>
  <si>
    <t>Krovininių automobilių, furgonų ir automobilių atsarginės dalys</t>
  </si>
  <si>
    <t>Lengvųjų ir sunkiųjų transporto priemonių padangos</t>
  </si>
  <si>
    <t>Lengvųjų transporto priemonių padangos</t>
  </si>
  <si>
    <t>Automobilių padangos</t>
  </si>
  <si>
    <t>Ypač patvarios padangos</t>
  </si>
  <si>
    <t>Sunkvežimių padangos</t>
  </si>
  <si>
    <t>Autobusų padangos</t>
  </si>
  <si>
    <t>Žemės ūkio mašinų padangos</t>
  </si>
  <si>
    <t>Sėdynės, skirtos naudoti civilinėje aviacijoje</t>
  </si>
  <si>
    <t>Motorinių transporto priemonių sėdynės</t>
  </si>
  <si>
    <t>Traktorių reikmenys</t>
  </si>
  <si>
    <t>Motociklai, dviračiai ir šoninės priekabos</t>
  </si>
  <si>
    <t>Motociklai</t>
  </si>
  <si>
    <t>Motociklų dalys ir reikmenys</t>
  </si>
  <si>
    <t>Motociklų šoninės priekabos</t>
  </si>
  <si>
    <t>Motociklų šoninių priekabų dalys ir reikmenys</t>
  </si>
  <si>
    <t>Motociklų padangos</t>
  </si>
  <si>
    <t>Motoroleriai ir dviračiai su pagalbiniais varikliais</t>
  </si>
  <si>
    <t>Motoroleriai</t>
  </si>
  <si>
    <t>Dviratis su pagalbiniais varikliais</t>
  </si>
  <si>
    <t>Dviračiai</t>
  </si>
  <si>
    <t>Dviračiai be variklio</t>
  </si>
  <si>
    <t>Dviračių dalys ir reikmenys</t>
  </si>
  <si>
    <t>Dviračių padangos</t>
  </si>
  <si>
    <t>Laivai ir valtys</t>
  </si>
  <si>
    <t>Laivai</t>
  </si>
  <si>
    <t>Jūrų patruliniai laivai</t>
  </si>
  <si>
    <t>Laivai ir panašios vandens transporto priemonės žmonėms arba kroviniams vežti</t>
  </si>
  <si>
    <t>Keltai</t>
  </si>
  <si>
    <t>Kruiziniai laivai</t>
  </si>
  <si>
    <t>Balkeriai</t>
  </si>
  <si>
    <t>Krovininiai laivai</t>
  </si>
  <si>
    <t>Prekiniai laivai</t>
  </si>
  <si>
    <t>Konteinervežiai</t>
  </si>
  <si>
    <t>Ro-ro laivai</t>
  </si>
  <si>
    <t>Tanklaiviai</t>
  </si>
  <si>
    <t>Laivai automobiliams vežti</t>
  </si>
  <si>
    <t>Laivai-šaldytuvai</t>
  </si>
  <si>
    <t>Žvejybos, gelbėtojų ir kiti specialieji laivai</t>
  </si>
  <si>
    <t>Žvejybos laivai</t>
  </si>
  <si>
    <t>Žuvų perdirbimo laivai</t>
  </si>
  <si>
    <t>Laivavilkiai</t>
  </si>
  <si>
    <t>Žemsiurbės</t>
  </si>
  <si>
    <t>Jūriniai plaukiojantieji dokai</t>
  </si>
  <si>
    <t>Povandeninių darbų laivai</t>
  </si>
  <si>
    <t>Plaukiojantieji kranai</t>
  </si>
  <si>
    <t>Versliniai-žvejybiniai laivai</t>
  </si>
  <si>
    <t>Seisminiai hidrografiniai laivai</t>
  </si>
  <si>
    <t>Hidrografiniai laivai</t>
  </si>
  <si>
    <t>Taršos kontrolės laivai</t>
  </si>
  <si>
    <t>Gaisriniai laivai</t>
  </si>
  <si>
    <t>Gelbėjimo laivai</t>
  </si>
  <si>
    <t>Lengvi laivai</t>
  </si>
  <si>
    <t>Plaukiojančiosios arba gramzdinamosios gręžybos arba verslinės-žvejybinės platformos</t>
  </si>
  <si>
    <t>Gręžimo laivai</t>
  </si>
  <si>
    <t>Keliamieji skrysčiai</t>
  </si>
  <si>
    <t>Platforminiai gręžimo bokštai</t>
  </si>
  <si>
    <t>Plaukiojančiosios gręžimo platformos</t>
  </si>
  <si>
    <t>Plaukiojančioji verslinė-žvejybinė įranga</t>
  </si>
  <si>
    <t>Pusiau panardinamieji gręžimo bokštai</t>
  </si>
  <si>
    <t>Mobiliosios platformos</t>
  </si>
  <si>
    <t>Platformos jūroje</t>
  </si>
  <si>
    <t>Gręžimo platformos</t>
  </si>
  <si>
    <t>Plūdrieji statiniai</t>
  </si>
  <si>
    <t>Žymintieji plūdurai</t>
  </si>
  <si>
    <t>Pripučiamieji plaustai</t>
  </si>
  <si>
    <t>Jūrų fenderiai</t>
  </si>
  <si>
    <t>Valtys, laivai</t>
  </si>
  <si>
    <t>Specializuoti laivai</t>
  </si>
  <si>
    <t>Stebėjimo laivai</t>
  </si>
  <si>
    <t>Muitinės patruliniai laivai</t>
  </si>
  <si>
    <t>Policijos patruliniai laivai</t>
  </si>
  <si>
    <t>Gelbėjimosi valtys ir kateriai</t>
  </si>
  <si>
    <t>Pramoginiai ir sportiniai laivai</t>
  </si>
  <si>
    <t>Burlaiviai</t>
  </si>
  <si>
    <t>Buriniai katamaranai</t>
  </si>
  <si>
    <t>Gelbėjimo valtelės</t>
  </si>
  <si>
    <t>Burinės valtelės</t>
  </si>
  <si>
    <t>Maži laiveliai</t>
  </si>
  <si>
    <t>Stiklo pluošto valtelės</t>
  </si>
  <si>
    <t>Pusiau standžios valtelės</t>
  </si>
  <si>
    <t>Pripučiamosios valtys</t>
  </si>
  <si>
    <t>Guminės valtelės</t>
  </si>
  <si>
    <t>Kanojos</t>
  </si>
  <si>
    <t>Irkluojamosios valtys</t>
  </si>
  <si>
    <t>Minamosios valtys</t>
  </si>
  <si>
    <t>Geležinkelio ir tramvajaus lokomotyvai, riedmenys ir jungiamosios dalys</t>
  </si>
  <si>
    <t>Geležinkelio lokomotyvai ir tenderiai</t>
  </si>
  <si>
    <t>Lokomotyvai</t>
  </si>
  <si>
    <t>Lokomotyvų tenderiai ir funikulieriaus vagonai</t>
  </si>
  <si>
    <t>Lokomotyvų tenderiai</t>
  </si>
  <si>
    <t>Funikulieriaus vagonai</t>
  </si>
  <si>
    <t>Riedmenys</t>
  </si>
  <si>
    <t>Geležinkelio priežiūros bei aptarnavimo transporto priemonės ir geležinkelio prekiniai vagonai</t>
  </si>
  <si>
    <t>Geležinkelio prekiniai vagonai</t>
  </si>
  <si>
    <t>Geležinkelio priežiūros ar aptarnavimo transporto priemonės</t>
  </si>
  <si>
    <t>Geležinkelio ir tramvajaus keleiviniai vagonai ir troleibusai</t>
  </si>
  <si>
    <t>Tramvajaus keleiviniai vagonai</t>
  </si>
  <si>
    <t>Geležinkelio keleiviniai vagonai</t>
  </si>
  <si>
    <t>Troleibusai</t>
  </si>
  <si>
    <t>Geležinkelio vagonai</t>
  </si>
  <si>
    <t>Bagažo vagonai ir specialūs vagonai</t>
  </si>
  <si>
    <t>Geležinkelio arba tramvajaus lokomotyvų ir riedmenų dalys; geležinkelių eismo valdymo įranga</t>
  </si>
  <si>
    <t>Lokomotyvų ir riedmenų dalys</t>
  </si>
  <si>
    <t>Monoblokiniai ratai</t>
  </si>
  <si>
    <t>Buferiai ir autosankaba</t>
  </si>
  <si>
    <t>Riedmenų sėdynės</t>
  </si>
  <si>
    <t>Ratų ašys ir padangos bei kitos lokomotyvų ar riedmenų dalys</t>
  </si>
  <si>
    <t>Geležinkelių eismo valdymo įranga</t>
  </si>
  <si>
    <t>Mechaniniai signalizavimo įrenginiai</t>
  </si>
  <si>
    <t>Elektriniai signalizacijos įrenginiai geležinkeliams</t>
  </si>
  <si>
    <t>Geležinkelių elektros įranga</t>
  </si>
  <si>
    <t>Savaeigiai riedmenys</t>
  </si>
  <si>
    <t>Orlaiviai ir erdvėlaiviai</t>
  </si>
  <si>
    <t>Sraigtasparniai, lėktuvai, erdvėlaiviai ir kiti motoriniai orlaiviai</t>
  </si>
  <si>
    <t>Sraigtasparniai ir lėktuvai</t>
  </si>
  <si>
    <t>Lėktuvai</t>
  </si>
  <si>
    <t>Orlaiviai su įtvirtintais sparnais</t>
  </si>
  <si>
    <t>Nepilotuojami orlaiviai</t>
  </si>
  <si>
    <t>Pilotuojami orlaiviai</t>
  </si>
  <si>
    <t>Specialios paskirties orlaiviai</t>
  </si>
  <si>
    <t>Sraigtasparniai</t>
  </si>
  <si>
    <t>Erdvėlaiviai, palydovai ir jų paleidimo raketos</t>
  </si>
  <si>
    <t>Erdvėlaiviai</t>
  </si>
  <si>
    <t>Palydovai</t>
  </si>
  <si>
    <t>Erdvėlaivių paleidimo įrenginiai</t>
  </si>
  <si>
    <t>Oro balionai, dirižabliai ir orlaiviai be variklių</t>
  </si>
  <si>
    <t>Sklandytuvai</t>
  </si>
  <si>
    <t>Skraidyklės</t>
  </si>
  <si>
    <t>Oro balionai ir dirižabliai</t>
  </si>
  <si>
    <t>Oro balionai</t>
  </si>
  <si>
    <t>Dirižabliai</t>
  </si>
  <si>
    <t>Orlaivių, erdvėlaivių ir sraigtasparnių dalys</t>
  </si>
  <si>
    <t>Orlaivių dalys</t>
  </si>
  <si>
    <t>Orlaivių varikliai</t>
  </si>
  <si>
    <t>Turboreaktyviniai varikliai</t>
  </si>
  <si>
    <t>Turbosraigtiniai varikliai</t>
  </si>
  <si>
    <t>Reaktyviniai varikliai</t>
  </si>
  <si>
    <t>Orlaivių variklių dalys</t>
  </si>
  <si>
    <t>Turboreaktyvinių ir turbosraigtinių variklių dalys</t>
  </si>
  <si>
    <t>Sraigtasparnių dalys</t>
  </si>
  <si>
    <t>Padangos lėktuvams</t>
  </si>
  <si>
    <t>Orlaivių ir erdvėlaivių įrenginiai, treniruokliai, imituokliai ir su jais susijusios dalys</t>
  </si>
  <si>
    <t>Orlaivių įrenginiai</t>
  </si>
  <si>
    <t>Orlaivių paleidimo mechanizmai</t>
  </si>
  <si>
    <t>Orlaivių katapultavimosi sistemos</t>
  </si>
  <si>
    <t>Stabdymo mechanizmas dekuose</t>
  </si>
  <si>
    <t>Skrydžio treniruokliai</t>
  </si>
  <si>
    <t>Stacionarūs lakūnų treniruokliai</t>
  </si>
  <si>
    <t>Sanitariniai maišeliai lėktuvams</t>
  </si>
  <si>
    <t>Įvairi transporto įranga ir atsarginės dalys</t>
  </si>
  <si>
    <t>Arklių traukiami arba rankiniai vežimai, kitos nesavaeigės transporto priemonės, bagažo vežimai ir įvairios atsarginės dalys</t>
  </si>
  <si>
    <t>Arklių traukiami arba rankiniai vežimai ir kitos nesavaeigės transporto priemonės</t>
  </si>
  <si>
    <t>Vežimėliai</t>
  </si>
  <si>
    <t>Bagažo vežimai</t>
  </si>
  <si>
    <t>Sulankstomos ratukinės kėdės</t>
  </si>
  <si>
    <t>Įvairios atsarginės dalys</t>
  </si>
  <si>
    <t>Naudotos padangos</t>
  </si>
  <si>
    <t>Restauruotos padangos</t>
  </si>
  <si>
    <t>Fenderiai</t>
  </si>
  <si>
    <t>Transporto priemonių laikrodžiai</t>
  </si>
  <si>
    <t>Automobilių spynelės</t>
  </si>
  <si>
    <t>Dviračių spynelės</t>
  </si>
  <si>
    <t>Laivaraigčiai</t>
  </si>
  <si>
    <t>Ugniagesių automobilių kopėčios</t>
  </si>
  <si>
    <t>Inkarai</t>
  </si>
  <si>
    <t>Kelių įrenginiai</t>
  </si>
  <si>
    <t>Kelių priežiūros ir remonto įrenginiai</t>
  </si>
  <si>
    <t>Kelių šluojamosios mašinos</t>
  </si>
  <si>
    <t>Kilimo ir tūpimo takų šluojamosios mašinos</t>
  </si>
  <si>
    <t>Kelių ženklinimo įrenginiai</t>
  </si>
  <si>
    <t>Kelių ženklinimas</t>
  </si>
  <si>
    <t>Stikliniai bortai keliams ženklinti</t>
  </si>
  <si>
    <t>Kelių eismo valdymo įranga</t>
  </si>
  <si>
    <t>Besikeičiančių pranešimų iškabos</t>
  </si>
  <si>
    <t>Automobilių stovėjimo aikštelių valdymo įranga</t>
  </si>
  <si>
    <t>Rinkliavos rinkimo įrenginiai</t>
  </si>
  <si>
    <t>Druska keliams barstyti</t>
  </si>
  <si>
    <t>Kelių įrengimai</t>
  </si>
  <si>
    <t>Saugos barjerai</t>
  </si>
  <si>
    <t>Kelio užtvarai</t>
  </si>
  <si>
    <t>Sudedamosios užtvarų dalys</t>
  </si>
  <si>
    <t>Tvoros</t>
  </si>
  <si>
    <t>Mediniai stulpai</t>
  </si>
  <si>
    <t>Aptvarų komponentai</t>
  </si>
  <si>
    <t>Triukšmo užtvaros</t>
  </si>
  <si>
    <t>Apsauginiai barjerai</t>
  </si>
  <si>
    <t>Apsauginiai aptvarai</t>
  </si>
  <si>
    <t>Turėklai</t>
  </si>
  <si>
    <t>Sniego griūčių apsaugos įrenginiai</t>
  </si>
  <si>
    <t>Sniego užtvaros</t>
  </si>
  <si>
    <t>Įrenginiai mieste</t>
  </si>
  <si>
    <t>Rodyklės</t>
  </si>
  <si>
    <t>Lempos, įspėjančios apie kelio pavojus</t>
  </si>
  <si>
    <t>Švyturiai</t>
  </si>
  <si>
    <t>Autobusų stotelių stulpai</t>
  </si>
  <si>
    <t>Stulpeliai</t>
  </si>
  <si>
    <t>Kūgio formos kelio ženklai</t>
  </si>
  <si>
    <t>Ženklai</t>
  </si>
  <si>
    <t>Ženklų medžiagos</t>
  </si>
  <si>
    <t>Kelio ženklų stulpai</t>
  </si>
  <si>
    <t>Atliekų bei šiukšlių konteineriai ir šiukšliadėžės</t>
  </si>
  <si>
    <t>Gatvių apšvietimo įrenginiai</t>
  </si>
  <si>
    <t>Gatvių apšvietimo kolonos</t>
  </si>
  <si>
    <t>Šviestuvų stulpai</t>
  </si>
  <si>
    <t>Gatvių žibintai</t>
  </si>
  <si>
    <t>Greitkelių medžiagos</t>
  </si>
  <si>
    <t>Jūros įrenginiai</t>
  </si>
  <si>
    <t>Uosto įrenginiai</t>
  </si>
  <si>
    <t>Dokų įranga</t>
  </si>
  <si>
    <t>Laivų trapai</t>
  </si>
  <si>
    <t>Laivų keleivių laipinimo laiptai</t>
  </si>
  <si>
    <t>Laivų trapų imituokliai</t>
  </si>
  <si>
    <t>Laivų eismo valdymo įranga</t>
  </si>
  <si>
    <t>Radarų komplektai</t>
  </si>
  <si>
    <t>Navigacijos įranga</t>
  </si>
  <si>
    <t>Sraigto mentės</t>
  </si>
  <si>
    <t>Geležinkelio įrenginiai</t>
  </si>
  <si>
    <t>Bėgiai ir jų priedai</t>
  </si>
  <si>
    <t>Trauklės</t>
  </si>
  <si>
    <t>Geležinkelio bėgiai</t>
  </si>
  <si>
    <t>Tramvajaus bėgiai</t>
  </si>
  <si>
    <t>Kryžminiai iešmai</t>
  </si>
  <si>
    <t>Susieinantys bėgiai</t>
  </si>
  <si>
    <t>Geležinkelių punktai</t>
  </si>
  <si>
    <t>Signalizacijos įrenginiai</t>
  </si>
  <si>
    <t>Signalizacijos punktai</t>
  </si>
  <si>
    <t>Signalizacijos dėžės</t>
  </si>
  <si>
    <t>Traukinių stebėsenos sistema</t>
  </si>
  <si>
    <t>Stočių šildymo sistema</t>
  </si>
  <si>
    <t>Geležinkelio bėgių lyginimo mašinos</t>
  </si>
  <si>
    <t>Geležinkelio bėgių tiesimo medžiagos ir reikmenys</t>
  </si>
  <si>
    <t>Geležinkelio bėgių tiesimo medžiagos</t>
  </si>
  <si>
    <t>Bėgiai</t>
  </si>
  <si>
    <t>Geležinkelio statybos medžiagos</t>
  </si>
  <si>
    <t>Sandūrinės tvarslės ir atraminės plokštės</t>
  </si>
  <si>
    <t>Gretbėgiai</t>
  </si>
  <si>
    <t>Geležinkelio bėgių tiesimo reikmenys</t>
  </si>
  <si>
    <t>Judėjimo nukreipimo bėgiai</t>
  </si>
  <si>
    <t>Iešmų plunksnos, aklinių sankirtų kryžmės, iešmų smailės ir kitos kryžmės</t>
  </si>
  <si>
    <t>Iešmų plunksnos</t>
  </si>
  <si>
    <t>Aklinių sankirtų kryžmės</t>
  </si>
  <si>
    <t>Iešmų smailės</t>
  </si>
  <si>
    <t>Kryžmės</t>
  </si>
  <si>
    <t>Sandūrinės tvarslės, bėgių guoliai, bėgių guolių pleištai</t>
  </si>
  <si>
    <t>Sandūrinės tvarslės</t>
  </si>
  <si>
    <t>Bėgių guoliai ir bėgių guolių pleištai</t>
  </si>
  <si>
    <t>Bėgių guoliai, bėgių guolių pleištai</t>
  </si>
  <si>
    <t>Pabėgiai ir pabėgių dalys</t>
  </si>
  <si>
    <t>Pabėgiai</t>
  </si>
  <si>
    <t>Pabėgių dalys</t>
  </si>
  <si>
    <t>Krovinio tvirtinimo įrenginiai</t>
  </si>
  <si>
    <t>Privažiavimo platformos</t>
  </si>
  <si>
    <t>Dumblo tvarkymo įrenginiai</t>
  </si>
  <si>
    <t>Dumblo džiovinimo įranga</t>
  </si>
  <si>
    <t>Hidraulinės platformos keltuvai</t>
  </si>
  <si>
    <t>Privažiavimo rampos</t>
  </si>
  <si>
    <t>Keltų rampos</t>
  </si>
  <si>
    <t>Keleivių takas</t>
  </si>
  <si>
    <t>Portalai (statybiniai)</t>
  </si>
  <si>
    <t>Plaukiojantysis dokas</t>
  </si>
  <si>
    <t>Plaukiojančioji saugykla</t>
  </si>
  <si>
    <t>Oro uostų įrenginiai</t>
  </si>
  <si>
    <t>Bagažo tvarkymo sistema</t>
  </si>
  <si>
    <t>Bagažo tvarkymo įrenginiai</t>
  </si>
  <si>
    <t>Oro transporto valdymo įrenginiai</t>
  </si>
  <si>
    <t>Valdymo bokštų įrenginiai</t>
  </si>
  <si>
    <t>Skrydžių valdymas</t>
  </si>
  <si>
    <t>Skrydžių valdymo imitavimas</t>
  </si>
  <si>
    <t>Skrydžių valdymo sistemos</t>
  </si>
  <si>
    <t>Skrydžių valdymo mokymas</t>
  </si>
  <si>
    <t>Tūpimo pagal prietaisus sistema (ILS)</t>
  </si>
  <si>
    <t>Doplerio VHF bekryptė diapazono (DVOR) sistema</t>
  </si>
  <si>
    <t>Atstumo matavimo įranga (DME)</t>
  </si>
  <si>
    <t>Radijo bangomis valdomi krypties nustatymo prietaisai ir nekryptiniai švyturiai</t>
  </si>
  <si>
    <t>Radijo bangomis valdomi krypties nustatymo prietaisai (RDF)</t>
  </si>
  <si>
    <t>Nekryptiniai švyturiai (NDB)</t>
  </si>
  <si>
    <t>Oro uostų komunikacijos sistemos (COM)</t>
  </si>
  <si>
    <t>Oro uostų stebėjimo sistemos ir apšvietimo sistemos</t>
  </si>
  <si>
    <t>Oro uostų stebėjimo sistemos (SUR)</t>
  </si>
  <si>
    <t>Oro uostų apšvietimo sistemos (PAPI)</t>
  </si>
  <si>
    <t>Orlaivių trapai ir keleivių laipinimo laiptai</t>
  </si>
  <si>
    <t>Orlaivių trapai</t>
  </si>
  <si>
    <t>Orlaivių keleivių laipinimo laiptai</t>
  </si>
  <si>
    <t>Eismo stebėsenos įrenginiai</t>
  </si>
  <si>
    <t>Greičio fiksavimo fotoaparatai</t>
  </si>
  <si>
    <t>Eismo srautų matavimo sistema</t>
  </si>
  <si>
    <t>Transporto bilietai</t>
  </si>
  <si>
    <t>Valdymo, saugos, signalizacijos ir apšvietimo įranga</t>
  </si>
  <si>
    <t>Lauko žibintai</t>
  </si>
  <si>
    <t>Ženklai ir šviečiantieji ženklai</t>
  </si>
  <si>
    <t>Šviečiantys kelio ženklai</t>
  </si>
  <si>
    <t>Kelio ženklai</t>
  </si>
  <si>
    <t>Gatvės ženklai</t>
  </si>
  <si>
    <t>Kelio šviesos</t>
  </si>
  <si>
    <t>Tunelio apšvietimas</t>
  </si>
  <si>
    <t>Laivų navigacijos ir apšvietimo šviesos</t>
  </si>
  <si>
    <t>Upių navigacijos ir apšvietimo šviesos</t>
  </si>
  <si>
    <t>Lėktuvų navigacijos ir apšvietimo šviesos</t>
  </si>
  <si>
    <t>Kelių valdymo, saugos ir signalizacijos įrenginiai</t>
  </si>
  <si>
    <t>Šviesoforai</t>
  </si>
  <si>
    <t>Vidaus vandenų kelių valdymo, saugos ar signalizacijos įrenginiai</t>
  </si>
  <si>
    <t>Automobilių stovėjimo aikštelių valdymo, saugos ar signalizacijos įrenginiai</t>
  </si>
  <si>
    <t>Oro uostų valdymo, saugos ar signalizacijos įrenginiai</t>
  </si>
  <si>
    <t>Skrydžio savirašiai</t>
  </si>
  <si>
    <t>Oro uostų apšvietimas</t>
  </si>
  <si>
    <t>Kilimo ir tūpimo takų žibintai</t>
  </si>
  <si>
    <t>Jūros uostų valdymo, saugos ar signalizacijos įrenginiai</t>
  </si>
  <si>
    <t>Signalų generatoriai, antenos signalo šakotuvai ir elektrolitinio dengimo mašinos</t>
  </si>
  <si>
    <t>Signalų generatoriai</t>
  </si>
  <si>
    <t>Antenos signalo šakotuvai</t>
  </si>
  <si>
    <t>Elektrolitinio dengimo mašinos</t>
  </si>
  <si>
    <t>Modeliai</t>
  </si>
  <si>
    <t>Orlaivių modeliai</t>
  </si>
  <si>
    <t>Laivų modeliai</t>
  </si>
  <si>
    <t>Apsaugos, gaisrų gesinimo, policijos ir gynybos įrenginiai</t>
  </si>
  <si>
    <t>Avariniai ir apsaugos įrenginiai</t>
  </si>
  <si>
    <t>Gaisrų gesinimo, gelbėjimo ir saugos įrenginiai</t>
  </si>
  <si>
    <t>Gaisrų gesinimo įrenginiai</t>
  </si>
  <si>
    <t>Kvėpavimo aparatai, naudojami gesinant gaisrus</t>
  </si>
  <si>
    <t>Gaisrų gesinimo medžiagos</t>
  </si>
  <si>
    <t>Ugnies gesintuvai</t>
  </si>
  <si>
    <t>Putų blokai</t>
  </si>
  <si>
    <t>Nešiojamieji gesintuvai</t>
  </si>
  <si>
    <t>Gelbėjimosi nuo gaisro įranga</t>
  </si>
  <si>
    <t>Ugnies gesinimo sistema</t>
  </si>
  <si>
    <t>Ugnies gesinimo priemonės</t>
  </si>
  <si>
    <t>Ugnies gesinimo putos arba panašūs mišiniai</t>
  </si>
  <si>
    <t>Gelbėjimo ir avarinė įranga</t>
  </si>
  <si>
    <t>Avarijų pratybų manekenai</t>
  </si>
  <si>
    <t>Avariniai dušai</t>
  </si>
  <si>
    <t>Akių dušai</t>
  </si>
  <si>
    <t>Saugos įrenginiai</t>
  </si>
  <si>
    <t>Teritorijos saugos įrenginiai</t>
  </si>
  <si>
    <t>Branduolinio reaktoriaus apsaugos sistema</t>
  </si>
  <si>
    <t>Branduolinės, biologinės, cheminės ir radiologinės apsaugos įrenginiai</t>
  </si>
  <si>
    <t>Branduolinės saugos įrenginiai</t>
  </si>
  <si>
    <t>Saugos įranga</t>
  </si>
  <si>
    <t>Apsauginiai drabužiai</t>
  </si>
  <si>
    <t>Drabužiai, apsaugantys nuo biologinio ir cheminio poveikio</t>
  </si>
  <si>
    <t>Branduolinės ir radiologinės apsaugos apranga</t>
  </si>
  <si>
    <t>Saugos liemenės</t>
  </si>
  <si>
    <t>Liemenės su atšvaitais</t>
  </si>
  <si>
    <t>Apsauginiai paltai arba apsiaustai</t>
  </si>
  <si>
    <t>Apsauginės kojinės arba panašūs trikotažo gaminiai</t>
  </si>
  <si>
    <t>Apsauginiai marškiniai arba kelnės</t>
  </si>
  <si>
    <t>Apsauginiai rankogaliai</t>
  </si>
  <si>
    <t>Apsauginiai chalatai</t>
  </si>
  <si>
    <t>Stebėjimo ir apsaugos sistemos bei prietaisai</t>
  </si>
  <si>
    <t>Apsaugos įrenginiai</t>
  </si>
  <si>
    <t>Sirenos (apsaugos)</t>
  </si>
  <si>
    <t>Padirbtų pinigų detektoriai</t>
  </si>
  <si>
    <t>Apsaugos įtaisai</t>
  </si>
  <si>
    <t>Apsaugos maišeliai dokumentams ir vertybėms</t>
  </si>
  <si>
    <t>Plombos</t>
  </si>
  <si>
    <t>Žymėjimo kortelės</t>
  </si>
  <si>
    <t>Signalizacijos sistemos</t>
  </si>
  <si>
    <t>Išgaubti apsauginiai veidrodžiai</t>
  </si>
  <si>
    <t>Radarų detektoriai</t>
  </si>
  <si>
    <t>Teritorijos identifikacijos įrenginiai</t>
  </si>
  <si>
    <t>Magnetinių kortelių sistema</t>
  </si>
  <si>
    <t>Lankstaus darbo laiko įranga</t>
  </si>
  <si>
    <t>Tabelių tvarkymo sistema</t>
  </si>
  <si>
    <t>Tapatybės kortelės</t>
  </si>
  <si>
    <t>Tapatybės nustatymo vaizdo sistemos</t>
  </si>
  <si>
    <t>Metalo detektoriai</t>
  </si>
  <si>
    <t>Stebėjimo sistema</t>
  </si>
  <si>
    <t>Jutikliai</t>
  </si>
  <si>
    <t>Biometriniai davikliai</t>
  </si>
  <si>
    <t>Laiko kontrolės sistemos arba darbo laiko registravimo prietaisai</t>
  </si>
  <si>
    <t>Apsaugos kameros</t>
  </si>
  <si>
    <t>Brūkšninių kodų skaitymo įrenginiai</t>
  </si>
  <si>
    <t>Policijos įranga</t>
  </si>
  <si>
    <t>Šaudymo treniruočių taikiniai</t>
  </si>
  <si>
    <t>Įranga riaušėms malšinti</t>
  </si>
  <si>
    <t>Vandens patrankos</t>
  </si>
  <si>
    <t>Antrankiai</t>
  </si>
  <si>
    <t>Sirenos (pavojaus)</t>
  </si>
  <si>
    <t>Šunų repelentai</t>
  </si>
  <si>
    <t>Policijos ženklai</t>
  </si>
  <si>
    <t>Informacinės lentos</t>
  </si>
  <si>
    <t>Besikeičiančios informacijos švieslentės</t>
  </si>
  <si>
    <t>Pervažų valdymo signalizacijos įrenginiai</t>
  </si>
  <si>
    <t>Ginklai, šaudmenys ir jų dalys</t>
  </si>
  <si>
    <t>Įvairūs ginklai</t>
  </si>
  <si>
    <t>Kardai, trumpi kardai, durtuvai ir ietys</t>
  </si>
  <si>
    <t>Kalavijai</t>
  </si>
  <si>
    <t>Trumpi kardai</t>
  </si>
  <si>
    <t>Durtuvai</t>
  </si>
  <si>
    <t>Ietys</t>
  </si>
  <si>
    <t>Dujiniai šautuvai</t>
  </si>
  <si>
    <t>Šaunamieji ginklai</t>
  </si>
  <si>
    <t>Lengvieji šaunamieji ginklai</t>
  </si>
  <si>
    <t>Rankiniai šaunamieji ginklai</t>
  </si>
  <si>
    <t>Šautuvai</t>
  </si>
  <si>
    <t>Kulkosvaidžiai</t>
  </si>
  <si>
    <t>Artilerija</t>
  </si>
  <si>
    <t>Priešlėktuvinė artilerija</t>
  </si>
  <si>
    <t>Savaeigė artilerija</t>
  </si>
  <si>
    <t>Velkamoji artilerija</t>
  </si>
  <si>
    <t>Mortyros</t>
  </si>
  <si>
    <t>Haubicos</t>
  </si>
  <si>
    <t>Šaudmenys</t>
  </si>
  <si>
    <t>Šaunamųjų ginklų ir kariniai šaudmenys</t>
  </si>
  <si>
    <t>Kulkos</t>
  </si>
  <si>
    <t>Artilerijos sviediniai</t>
  </si>
  <si>
    <t>Granatos</t>
  </si>
  <si>
    <t>Sausumos minos</t>
  </si>
  <si>
    <t>Šoviniai</t>
  </si>
  <si>
    <t>Jūrų karo šaudmenys</t>
  </si>
  <si>
    <t>Torpedos</t>
  </si>
  <si>
    <t>Jūrinės minos</t>
  </si>
  <si>
    <t>Oro karo šaudmenys</t>
  </si>
  <si>
    <t>Bombos</t>
  </si>
  <si>
    <t>Raketos</t>
  </si>
  <si>
    <t>Šaunamųjų ginklų ir šaudmenų dalys</t>
  </si>
  <si>
    <t>Lengvųjų šaunamųjų ginklų dalys</t>
  </si>
  <si>
    <t>Vamzdžių jungiamosios detalės iš patrankų metalo</t>
  </si>
  <si>
    <t>Raketų paleidimo įrenginių dalys</t>
  </si>
  <si>
    <t>Mortyrų dalys</t>
  </si>
  <si>
    <t>Karinės transporto priemonės ir jų dalys</t>
  </si>
  <si>
    <t>Kariniai šarvuočiai</t>
  </si>
  <si>
    <t>Kovos tankai</t>
  </si>
  <si>
    <t>Pagrindiniai kovos tankai</t>
  </si>
  <si>
    <t>Lengvieji kovos tankai</t>
  </si>
  <si>
    <t>Koviniai šarvuočiai</t>
  </si>
  <si>
    <t>Pėstininkų kovos mašinos</t>
  </si>
  <si>
    <t>Šarvuoti karių transporteriai</t>
  </si>
  <si>
    <t>Šarvuoti ginklų transporteriai</t>
  </si>
  <si>
    <t>Žvalgomosios ir patrulinės transporto priemonės</t>
  </si>
  <si>
    <t>Vadovavimo ir ryšio mašinos</t>
  </si>
  <si>
    <t>Karinių transporto priemonių dalys</t>
  </si>
  <si>
    <t>Karinių transporto priemonių atsarginės mechaninės dalys</t>
  </si>
  <si>
    <t>Karinių transporto priemonių varikliai ir variklių dalys</t>
  </si>
  <si>
    <t>Karinių transporto priemonių atsarginės elektroninės ir elektrinės dalys</t>
  </si>
  <si>
    <t>Karo laivai ir jų dalys</t>
  </si>
  <si>
    <t>Kariniai laivai</t>
  </si>
  <si>
    <t>Koviniai laivai</t>
  </si>
  <si>
    <t>Lėktuvnešiai</t>
  </si>
  <si>
    <t>Eskadriniai minininkai ir fregatos</t>
  </si>
  <si>
    <t>Korvetės ir patruliniai laivai</t>
  </si>
  <si>
    <t>Lėktuvai-amfibijos ir laivai-amfibijos</t>
  </si>
  <si>
    <t>Povandeniniai laivai</t>
  </si>
  <si>
    <t>Branduoliniai strateginiai povandeniniai laivai</t>
  </si>
  <si>
    <t>Puolamieji branduoliniai povandeniniai laivai</t>
  </si>
  <si>
    <t>Puolamieji dyzeliniai povandeniniai laivai</t>
  </si>
  <si>
    <t>Nepilotuojamos povandeninės transporto priemonės</t>
  </si>
  <si>
    <t>Minavimo ir pagalbiniai laivai</t>
  </si>
  <si>
    <t>Minų paieškos laivai ir (arba) minų traleriai</t>
  </si>
  <si>
    <t>Pagalbiniai paieškos laivai</t>
  </si>
  <si>
    <t>Pagalbiniai žvalgybiniai laivai</t>
  </si>
  <si>
    <t>Pagalbiniai laivai-ligoninės, krovininiai laivai, tanklaiviai, roro laivai</t>
  </si>
  <si>
    <t>Karo laivų dalys</t>
  </si>
  <si>
    <t>Karo laivų korpusai ir atsarginės mechaninės dalys</t>
  </si>
  <si>
    <t>Karo laivų varikliai ir variklių dalys</t>
  </si>
  <si>
    <t>Karo laivų atsarginės elektroninės ir elektrinės dalys</t>
  </si>
  <si>
    <t>Karo orlaiviai, raketos ir erdvėlaiviai</t>
  </si>
  <si>
    <t>Karo orlaiviai</t>
  </si>
  <si>
    <t>Naikintuvai</t>
  </si>
  <si>
    <t>Naikintuvai-bombonešiai ir (arba) puolamieji orlaiviai</t>
  </si>
  <si>
    <t>Bombonešiai</t>
  </si>
  <si>
    <t>Kariniai transporto orlaiviai</t>
  </si>
  <si>
    <t>Mokomieji orlaiviai</t>
  </si>
  <si>
    <t>Jūrų patruliavimo orlaiviai</t>
  </si>
  <si>
    <t>Orlaiviai-tankeriai</t>
  </si>
  <si>
    <t>Žvalgybiniai orlaiviai</t>
  </si>
  <si>
    <t>Koviniai sraigtasparniai</t>
  </si>
  <si>
    <t>Kovos su povandeniniais laivais sraigtasparniai</t>
  </si>
  <si>
    <t>Paramos sraigtasparniai</t>
  </si>
  <si>
    <t>Kariniai transporto sraigtasparniai</t>
  </si>
  <si>
    <t>Paieškos ir gelbėjimo sraigtasparniai</t>
  </si>
  <si>
    <t>Nepilotuojamos oro transporto priemonės</t>
  </si>
  <si>
    <t>Nepilotuojamos kovinės oro transporto priemonės</t>
  </si>
  <si>
    <t>Raketos (ginklai)</t>
  </si>
  <si>
    <t>Strateginės raketos</t>
  </si>
  <si>
    <t>Strateginės balistinių raketų naikinimo raketos</t>
  </si>
  <si>
    <t>Tarpžemyninės balistinės raketos</t>
  </si>
  <si>
    <t>Povandeninių laivų paleidžiamos balistinės raketos</t>
  </si>
  <si>
    <t>Vidutinio nuotolio balistinės raketos</t>
  </si>
  <si>
    <t>Taktinės raketos</t>
  </si>
  <si>
    <t>Raketos "oras-oras"</t>
  </si>
  <si>
    <t>Raketos "oras-žemė"</t>
  </si>
  <si>
    <t>Priešlaivinės raketos</t>
  </si>
  <si>
    <t>Kovos su povandeniniais laivais raketos</t>
  </si>
  <si>
    <t>Taktinės balistinių raketų naikinimo raketos</t>
  </si>
  <si>
    <t>Prieštankinės valdomosios raketos</t>
  </si>
  <si>
    <t>Raketos "žemė-oras"</t>
  </si>
  <si>
    <t>Sparnuotosios raketos</t>
  </si>
  <si>
    <t>Iš oro ir (arba) žemės, ir (arba) jūros paleidžiamos sparnuotosios raketos</t>
  </si>
  <si>
    <t>Kariniai erdvėlaiviai</t>
  </si>
  <si>
    <t>Kariniai palydovai</t>
  </si>
  <si>
    <t>Ryšių palydovai</t>
  </si>
  <si>
    <t>Stebėjimo palydovai</t>
  </si>
  <si>
    <t>Navigacijos palydovai</t>
  </si>
  <si>
    <t>Karinės erdvėlaivių įrangos dalys</t>
  </si>
  <si>
    <t>Karinės erdvėlaivių įrangos konstrukcijos ir atsarginės mechaninės dalys</t>
  </si>
  <si>
    <t>Karinės erdvėlaivių įrangos varikliai ir variklių dalys</t>
  </si>
  <si>
    <t>Karinės erdvėlaivių įrangos atsarginės elektroninės ir elektrinės dalys</t>
  </si>
  <si>
    <t>Karinės elektroninės sistemos</t>
  </si>
  <si>
    <t>Vadovavimo, valdymo, ryšių ir kompiuterinės sistemos</t>
  </si>
  <si>
    <t>Vadovavimo, valdymo ir ryšių sistemos</t>
  </si>
  <si>
    <t>Taktinio vadovavimo, valdymo ir ryšių sistemos</t>
  </si>
  <si>
    <t>Žvalgymo, sekimo, taikinių nustatymo ir išžvalgymo sistemos</t>
  </si>
  <si>
    <t>Elektroninės žvalgybos sistemos</t>
  </si>
  <si>
    <t>Radarai (įrenginiai)</t>
  </si>
  <si>
    <t>Oro erdvės gynybos radarai</t>
  </si>
  <si>
    <t>Elektroninės karinės sistemos ir elektroninės atoveiksmio priemonės</t>
  </si>
  <si>
    <t>Koviniai treniruokliai</t>
  </si>
  <si>
    <t>Individuali ir pagalbinė įranga</t>
  </si>
  <si>
    <t>Individuali įranga</t>
  </si>
  <si>
    <t>Ugniagesių uniformos</t>
  </si>
  <si>
    <t>Policininkų uniformos</t>
  </si>
  <si>
    <t>Kariškių uniformos</t>
  </si>
  <si>
    <t>Kovinės uniformos</t>
  </si>
  <si>
    <t>Maskuojantieji švarkai</t>
  </si>
  <si>
    <t>Koviniai kostiumai</t>
  </si>
  <si>
    <t>Koviniai reikmenys</t>
  </si>
  <si>
    <t>Kariniai šalmai</t>
  </si>
  <si>
    <t>Šalmų apdangalai</t>
  </si>
  <si>
    <t>Dujokaukės</t>
  </si>
  <si>
    <t>Drabužiai, apsaugantys nuo balistinių raketų poveikio</t>
  </si>
  <si>
    <t>Neperšaunamosios liemenės</t>
  </si>
  <si>
    <t>Pagalbinė įranga</t>
  </si>
  <si>
    <t>Vėliavos</t>
  </si>
  <si>
    <t>Vėliavų stiebai</t>
  </si>
  <si>
    <t>Muzikos instrumentai, sporto prekės, žaidimai, žaislai, rankdarbiai, meno kūriniai ir jų priedai</t>
  </si>
  <si>
    <t>Muzikos instrumentai ir jų dalys</t>
  </si>
  <si>
    <t>Muzikos instrumentai</t>
  </si>
  <si>
    <t>Klavišiniai instrumentai</t>
  </si>
  <si>
    <t>Pianinai</t>
  </si>
  <si>
    <t>Akordeonai</t>
  </si>
  <si>
    <t>Vargonai</t>
  </si>
  <si>
    <t>Čelestos</t>
  </si>
  <si>
    <t>Variniai pučiamieji instrumentai</t>
  </si>
  <si>
    <t>Trimitai</t>
  </si>
  <si>
    <t>Trombonai</t>
  </si>
  <si>
    <t>Suzafonai (didelės dūdos)</t>
  </si>
  <si>
    <t>Saksofonai</t>
  </si>
  <si>
    <t>Švilpukai</t>
  </si>
  <si>
    <t>Medžioklės ragai (trimitai)</t>
  </si>
  <si>
    <t>Sakshornai</t>
  </si>
  <si>
    <t>Melofonai</t>
  </si>
  <si>
    <t>Althornai, baritonai, fliugelhornai ir valtornos</t>
  </si>
  <si>
    <t>Althornai</t>
  </si>
  <si>
    <t>Baritonai</t>
  </si>
  <si>
    <t>Fliugelhornai</t>
  </si>
  <si>
    <t>Valtornos</t>
  </si>
  <si>
    <t>Styginiai instrumentai</t>
  </si>
  <si>
    <t>Klavesinai</t>
  </si>
  <si>
    <t>Klavikordai</t>
  </si>
  <si>
    <t>Gitaros</t>
  </si>
  <si>
    <t>Smuikai</t>
  </si>
  <si>
    <t>Arfos</t>
  </si>
  <si>
    <t>Bandžos</t>
  </si>
  <si>
    <t>Mandolinos</t>
  </si>
  <si>
    <t>Violončelės</t>
  </si>
  <si>
    <t>Bosai</t>
  </si>
  <si>
    <t>Pučiamieji instrumentai</t>
  </si>
  <si>
    <t>Klarnetai</t>
  </si>
  <si>
    <t>Obojai</t>
  </si>
  <si>
    <t>Kornetai ir fleitos</t>
  </si>
  <si>
    <t>Kornetai</t>
  </si>
  <si>
    <t>Fleitos</t>
  </si>
  <si>
    <t>Mažosios fleitos (piccolo)</t>
  </si>
  <si>
    <t>Dūdmaišiai</t>
  </si>
  <si>
    <t>Lūpinės armonikėlės</t>
  </si>
  <si>
    <t>Dūdelės</t>
  </si>
  <si>
    <t>Anglų ragai</t>
  </si>
  <si>
    <t>Okarinos</t>
  </si>
  <si>
    <t>Muzikos instrumentai su elektriniu garso stiprinimu</t>
  </si>
  <si>
    <t>Sintezatoriai</t>
  </si>
  <si>
    <t>Mušamieji instrumentai</t>
  </si>
  <si>
    <t>Lėkštės (instrumentai)</t>
  </si>
  <si>
    <t>Varpeliai (instrumentai)</t>
  </si>
  <si>
    <t>Tamburinai</t>
  </si>
  <si>
    <t>Kastanjetės</t>
  </si>
  <si>
    <t>Būgnai (instrumentai)</t>
  </si>
  <si>
    <t>Ksilofonai</t>
  </si>
  <si>
    <t>Vibrafonai</t>
  </si>
  <si>
    <t>Muzikos instrumentų dalys ir reikmenys</t>
  </si>
  <si>
    <t>Muzikos instrumentų priedai</t>
  </si>
  <si>
    <t>Metronomai</t>
  </si>
  <si>
    <t>Liežuvėliai</t>
  </si>
  <si>
    <t>Styginių instrumentų priedai</t>
  </si>
  <si>
    <t>Instrumentų strygos arba mediatoriai</t>
  </si>
  <si>
    <t>Mušamųjų instrumentų priedai</t>
  </si>
  <si>
    <t>Muzikos instrumentų dėklai arba priedai</t>
  </si>
  <si>
    <t>Muzikos instrumentų stovai arba partitūros stovai</t>
  </si>
  <si>
    <t>Muzikos instrumentų dalys</t>
  </si>
  <si>
    <t>Derinimo raktai</t>
  </si>
  <si>
    <t>Muzikinės dėžutės arba mechanizmai</t>
  </si>
  <si>
    <t>Pūstukai</t>
  </si>
  <si>
    <t>Surdinos</t>
  </si>
  <si>
    <t>Gulstieji kamertonai</t>
  </si>
  <si>
    <t>Dirigento lazdelės</t>
  </si>
  <si>
    <t>Mažųjų fleitų (piccolo) vožtuvų pagalvėlės</t>
  </si>
  <si>
    <t>Sporto prekės ir reikmenys</t>
  </si>
  <si>
    <t>Lauko sporto reikmenys</t>
  </si>
  <si>
    <t>Žiemos sporto įranga</t>
  </si>
  <si>
    <t>Slidžių ir snieglenčių sporto reikmenys</t>
  </si>
  <si>
    <t>Slidininkų batai</t>
  </si>
  <si>
    <t>Slidės</t>
  </si>
  <si>
    <t>Slidininkų lazdos</t>
  </si>
  <si>
    <t>Apkaustai</t>
  </si>
  <si>
    <t>Snieglentės</t>
  </si>
  <si>
    <t>Slidininkų drabužiai</t>
  </si>
  <si>
    <t>Čiuožimo ir ledo ritulio įranga</t>
  </si>
  <si>
    <t>Ledo ritulio rituliai</t>
  </si>
  <si>
    <t>Pačiūžos</t>
  </si>
  <si>
    <t>Ledo ritulio lazdos</t>
  </si>
  <si>
    <t>Arktiniam orui pritaikyti drabužiai ir įrenginiai</t>
  </si>
  <si>
    <t>Vandens sporto reikmenys</t>
  </si>
  <si>
    <t>Vandens slidės</t>
  </si>
  <si>
    <t>Nardymo su akvalangais ir paviršinio nardymo reikmenys</t>
  </si>
  <si>
    <t>Nardymo svarmenys</t>
  </si>
  <si>
    <t>Nardymo balionai</t>
  </si>
  <si>
    <t>Nardymo reguliatoriai</t>
  </si>
  <si>
    <t>Nardymo priemonės arba reikmenys</t>
  </si>
  <si>
    <t>Kvėpavimo aparatai, naudojami nardant</t>
  </si>
  <si>
    <t>Narų apranga</t>
  </si>
  <si>
    <t>Narų kostiumai</t>
  </si>
  <si>
    <t>Kaukės, plaukmenys arba kvėpavimo vamzdeliai</t>
  </si>
  <si>
    <t>Šlapiojo tipo narų kostiumai</t>
  </si>
  <si>
    <t>Sausojo tipo narų kostiumai</t>
  </si>
  <si>
    <t>Banglenčių sporto ir plaukimo reikmenys</t>
  </si>
  <si>
    <t>Vandenlentės, klūpimosios arba gulimosios banglentės</t>
  </si>
  <si>
    <t>Burlenčių sporto reikmenys</t>
  </si>
  <si>
    <t>Banglentės</t>
  </si>
  <si>
    <t>Plaukimo akiniai arba plaukmenys</t>
  </si>
  <si>
    <t>Vandens parašiutų sporto reikmenys</t>
  </si>
  <si>
    <t>Medžioklės ir žūklės reikmenys</t>
  </si>
  <si>
    <t>Žvejybos reikmenys</t>
  </si>
  <si>
    <t>Meškerykočiai</t>
  </si>
  <si>
    <t>Meškerių valai</t>
  </si>
  <si>
    <t>Meškerių ritės</t>
  </si>
  <si>
    <t>Jaukas</t>
  </si>
  <si>
    <t>Masalas</t>
  </si>
  <si>
    <t>Svareliai arba grimzdai</t>
  </si>
  <si>
    <t>Medžioklės produktai</t>
  </si>
  <si>
    <t>Vilbynės</t>
  </si>
  <si>
    <t>Sportinės medžioklės jaukas</t>
  </si>
  <si>
    <t>Sportinės medžioklės spąstai</t>
  </si>
  <si>
    <t>Šaunamųjų ginklų vamzdžiai</t>
  </si>
  <si>
    <t>Turizmo prekės</t>
  </si>
  <si>
    <t>Turistiniai kilimėliai</t>
  </si>
  <si>
    <t>Kelioniniai šaldytuvai</t>
  </si>
  <si>
    <t>Palapinių taisymo rinkiniai</t>
  </si>
  <si>
    <t>Turistinės arba lauko viryklės</t>
  </si>
  <si>
    <t>Gėrimų šaldytuvai</t>
  </si>
  <si>
    <t>Išgyventi ekstremaliomis sąlygomis pritaikyti kostiumai</t>
  </si>
  <si>
    <t>Atletinių sporto šakų įrenginiai</t>
  </si>
  <si>
    <t>Laisvalaikio įrenginiai</t>
  </si>
  <si>
    <t>Sporto salės įrenginiai</t>
  </si>
  <si>
    <t>Gimnastikos dembliai</t>
  </si>
  <si>
    <t>Gimnastikos kartys arba buomai</t>
  </si>
  <si>
    <t>Gimnastikos kartys</t>
  </si>
  <si>
    <t>Gimnastikos buomai</t>
  </si>
  <si>
    <t>Gimnastikos virvės, žiedai arba kopimo reikmenys</t>
  </si>
  <si>
    <t>Gimnastikos virvės</t>
  </si>
  <si>
    <t>Gimnastikos žiedai</t>
  </si>
  <si>
    <t>Kopimo reikmenys</t>
  </si>
  <si>
    <t>Šuolių reikmenys</t>
  </si>
  <si>
    <t>Gimnastikos batutai</t>
  </si>
  <si>
    <t>Pusiausvyros palaikymo reikmenys</t>
  </si>
  <si>
    <t>Bokso reikmenys</t>
  </si>
  <si>
    <t>Bokso ringai</t>
  </si>
  <si>
    <t>Bokso maišai</t>
  </si>
  <si>
    <t>Bokso pirštinės</t>
  </si>
  <si>
    <t>Lengvojo kultūrizmo reikmenys</t>
  </si>
  <si>
    <t>Aerobikos reikmenys</t>
  </si>
  <si>
    <t>Bėgtakiai</t>
  </si>
  <si>
    <t>Laipteliai-treniruokliai</t>
  </si>
  <si>
    <t>Dviračiai-treniruokliai</t>
  </si>
  <si>
    <t>Irklavimo treniruokliai</t>
  </si>
  <si>
    <t>Šokdynės</t>
  </si>
  <si>
    <t>Treniruočių batutai</t>
  </si>
  <si>
    <t>Treniruočių kamuoliai</t>
  </si>
  <si>
    <t>Žingsninės aerobikos reikmenys</t>
  </si>
  <si>
    <t>Elipsiniai treniruokliai</t>
  </si>
  <si>
    <t>Sunkiosios atletikos ir raumenų treniruokliai</t>
  </si>
  <si>
    <t>Svarmenys</t>
  </si>
  <si>
    <t>Štangos</t>
  </si>
  <si>
    <t>Apatinės ir viršutinės kūno dalių raumenų treniruokliai</t>
  </si>
  <si>
    <t>Apatinės kūno dalies raumenų treniruokliai</t>
  </si>
  <si>
    <t>Viršutinės kūno dalies raumenų treniruokliai</t>
  </si>
  <si>
    <t>Svarmenų kilnojimo suoleliai arba svarmenų stovai</t>
  </si>
  <si>
    <t>Lengvojo kultūrizmo svarmenys</t>
  </si>
  <si>
    <t>Pilateso treniruokliai</t>
  </si>
  <si>
    <t>Gniaužomieji treniruočių įtaisai</t>
  </si>
  <si>
    <t>Tampriosios juostos ir virvės</t>
  </si>
  <si>
    <t>Tampriosios juostos</t>
  </si>
  <si>
    <t>Tampriosios virvės</t>
  </si>
  <si>
    <t>Daugiafunkciai treniruokliai</t>
  </si>
  <si>
    <t>Aikštelių ir kortų sporto reikmenys</t>
  </si>
  <si>
    <t>Aikštelių sporto reikmenys</t>
  </si>
  <si>
    <t>Beisbolo kamuoliukai</t>
  </si>
  <si>
    <t>Beisbolo galinės užtvaros arba tvoros</t>
  </si>
  <si>
    <t>Beisbolo bazės</t>
  </si>
  <si>
    <t>Beisbolo lazdos</t>
  </si>
  <si>
    <t>Pagalbinės beisbolo smūgiavimo priemonės</t>
  </si>
  <si>
    <t>Beisbolo pirštinės</t>
  </si>
  <si>
    <t>Beisbolo arba mažojo beisbolo žaidėjų apsaugos</t>
  </si>
  <si>
    <t>Žolės riedulio reikmenys</t>
  </si>
  <si>
    <t>Žolės riedulio kamuoliukai</t>
  </si>
  <si>
    <t>Žolės riedulio lazdos</t>
  </si>
  <si>
    <t>Amerikietiškojo futbolo kamuoliai</t>
  </si>
  <si>
    <t>Amerikietiškojo futbolo blokavimo treniruokliai</t>
  </si>
  <si>
    <t>Amerikietiškojo futbolo kamuolio stoveliai</t>
  </si>
  <si>
    <t>Amerikietiškojo futbolo grumtynių treniruokliai</t>
  </si>
  <si>
    <t>Amerikietiškojo futbolo su vėliavėlėmis reikmenys</t>
  </si>
  <si>
    <t>Lakroso kamuoliukai</t>
  </si>
  <si>
    <t>Lakroso lazdos</t>
  </si>
  <si>
    <t>Automatiniai kamuoliukų mėtymo įrenginiai</t>
  </si>
  <si>
    <t>Futbolo kamuoliai</t>
  </si>
  <si>
    <t>Futbolo aikščių ženklinimo reikmenys</t>
  </si>
  <si>
    <t>Futbolo žaidėjų apsaugos</t>
  </si>
  <si>
    <t>Futbolo treniruočių priemonės</t>
  </si>
  <si>
    <t>Mažojo beisbolo kamuoliukai</t>
  </si>
  <si>
    <t>Mažojo beisbolo lazdos</t>
  </si>
  <si>
    <t>Mažojo beisbolo pirštinės</t>
  </si>
  <si>
    <t>Rankinio kamuoliai</t>
  </si>
  <si>
    <t>Mokykliniai rankinio rinkiniai</t>
  </si>
  <si>
    <t>Rakečių ir kortų sporto reikmenys</t>
  </si>
  <si>
    <t>Badmintono reikmenys</t>
  </si>
  <si>
    <t>Badmintono plunksninukai arba kamuoliukai</t>
  </si>
  <si>
    <t>Badmintono raketės</t>
  </si>
  <si>
    <t>Krepšinio kamuoliai</t>
  </si>
  <si>
    <t>Krepšinio priemonių rinkiniai</t>
  </si>
  <si>
    <t>Grindų riedulio žaidėjų apsaugos</t>
  </si>
  <si>
    <t>Raketbolo kamuoliukai, rakečių rankenos ir stygos</t>
  </si>
  <si>
    <t>Raketbolo kamuoliai</t>
  </si>
  <si>
    <t>Raketbolo rakečių rankenos</t>
  </si>
  <si>
    <t>Raketbolo rakečių stygos</t>
  </si>
  <si>
    <t>Raketbolo raketės</t>
  </si>
  <si>
    <t>Sieninio reikmenys</t>
  </si>
  <si>
    <t>Sieninio kamuoliukai</t>
  </si>
  <si>
    <t>Sieninio raketės</t>
  </si>
  <si>
    <t>Teniso reikmenys</t>
  </si>
  <si>
    <t>Teniso kamuoliukai</t>
  </si>
  <si>
    <t>Teniso kortų įranga</t>
  </si>
  <si>
    <t>Teniso raketės</t>
  </si>
  <si>
    <t>Teniso treniruočių priemonės</t>
  </si>
  <si>
    <t>Virvinio (tether) kamuoliai ir stulpai</t>
  </si>
  <si>
    <t>Virvinio (tether) kamuoliai</t>
  </si>
  <si>
    <t>Virvinio (tether) stulpai</t>
  </si>
  <si>
    <t>Tinklinio kamuoliai</t>
  </si>
  <si>
    <t>Tinklinio salių stovai</t>
  </si>
  <si>
    <t>Tinklinio kamuolių arba tinklų laikymo priemonės</t>
  </si>
  <si>
    <t>Bėgimo sporto reikmenys</t>
  </si>
  <si>
    <t>Ietys (sporto reikmenys)</t>
  </si>
  <si>
    <t>Šuolių kartelės</t>
  </si>
  <si>
    <t>Diskai</t>
  </si>
  <si>
    <t>Stumiamieji rutuliai</t>
  </si>
  <si>
    <t>Šuolininkų kartys</t>
  </si>
  <si>
    <t>Barjerai</t>
  </si>
  <si>
    <t>Estafečių lazdelės</t>
  </si>
  <si>
    <t>Taikinių, stalo žaidimai ir reikmenys</t>
  </si>
  <si>
    <t>Stalo žaidimai ir reikmenys</t>
  </si>
  <si>
    <t>Oro ritulio stalai arba reikmenys</t>
  </si>
  <si>
    <t>Stalo futbolo kamuoliukai</t>
  </si>
  <si>
    <t>Keičiamosios stalo futbolo figūrėlės</t>
  </si>
  <si>
    <t>Stalo futbolo stalai</t>
  </si>
  <si>
    <t>Pulo lazdos</t>
  </si>
  <si>
    <t>Slydinio (šaflbordo) reikmenys</t>
  </si>
  <si>
    <t>Teniso stalai</t>
  </si>
  <si>
    <t>Stalo teniso kamuoliukai</t>
  </si>
  <si>
    <t>Stalo teniso raketės</t>
  </si>
  <si>
    <t>Taikinių žaidimai ir reikmenys</t>
  </si>
  <si>
    <t>Šaudymo iš lanko reikmenys</t>
  </si>
  <si>
    <t>Lankininkų rankų apsaugos</t>
  </si>
  <si>
    <t>Strėlės</t>
  </si>
  <si>
    <t>Strėlių užtvaros</t>
  </si>
  <si>
    <t>Lankų templės</t>
  </si>
  <si>
    <t>Lankai</t>
  </si>
  <si>
    <t>Lankininkų pirštinės</t>
  </si>
  <si>
    <t>Taikinių stovai</t>
  </si>
  <si>
    <t>Taikiniai</t>
  </si>
  <si>
    <t>Smiginis</t>
  </si>
  <si>
    <t>Smiginio lentos</t>
  </si>
  <si>
    <t>Mėtymo taikiniai</t>
  </si>
  <si>
    <t>Šaudymo į judančius taikinius reikmenys</t>
  </si>
  <si>
    <t>Golfo ir kėglių žaidimo reikmenys</t>
  </si>
  <si>
    <t>Golfo reikmenys</t>
  </si>
  <si>
    <t>Golfo krepšiai</t>
  </si>
  <si>
    <t>Golfo kamuoliukai</t>
  </si>
  <si>
    <t>Golfo lazdos</t>
  </si>
  <si>
    <t>Golfo kamuoliukų stoveliai</t>
  </si>
  <si>
    <t>Golfo lazdų galvučių apmautai</t>
  </si>
  <si>
    <t>Golfo pirštinės</t>
  </si>
  <si>
    <t>Velėnos fiksatoriai</t>
  </si>
  <si>
    <t>Golfo žiūronai</t>
  </si>
  <si>
    <t>Automatiniai golfo duobučių imituokliai</t>
  </si>
  <si>
    <t>Kėglių reikmenys</t>
  </si>
  <si>
    <t>Laisvalaikio veiklos mašinos arba reikmenys</t>
  </si>
  <si>
    <t>Ledo priežiūros mašinos</t>
  </si>
  <si>
    <t>Sporto informacijos lentos</t>
  </si>
  <si>
    <t>Žaidimai ir žaislai; atrakcionai</t>
  </si>
  <si>
    <t>Lėlės</t>
  </si>
  <si>
    <t>Lėlių nameliai</t>
  </si>
  <si>
    <t>Lėlių dalys arba priedai</t>
  </si>
  <si>
    <t>Marionetės</t>
  </si>
  <si>
    <t>Lėlių teatrai</t>
  </si>
  <si>
    <t>Žaislai</t>
  </si>
  <si>
    <t>Žaisliniai muzikos instrumentai</t>
  </si>
  <si>
    <t>Ratiniai žaislai</t>
  </si>
  <si>
    <t>Galvosūkiai</t>
  </si>
  <si>
    <t>Žaidimai</t>
  </si>
  <si>
    <t>Mokomieji žaidimai</t>
  </si>
  <si>
    <t>Stalo žaidimai</t>
  </si>
  <si>
    <t>Klasikiniai žaidimai</t>
  </si>
  <si>
    <t>Bendradarbiavimo žaidimai</t>
  </si>
  <si>
    <t>Strateginiai žaidimai</t>
  </si>
  <si>
    <t>Atminties žaidimai</t>
  </si>
  <si>
    <t>Žaidimų reikmenys</t>
  </si>
  <si>
    <t>Loto</t>
  </si>
  <si>
    <t>Pildomieji loterijų bilietai</t>
  </si>
  <si>
    <t>Žaidimų rinkiniai</t>
  </si>
  <si>
    <t>Balionai ir kamuoliai</t>
  </si>
  <si>
    <t>Žaisliniai kibirėliai</t>
  </si>
  <si>
    <t>Žaisliniai traukinukai ir mašinėlės</t>
  </si>
  <si>
    <t>Žaisliniai traukinukai</t>
  </si>
  <si>
    <t>Žaislinės mašinėlės</t>
  </si>
  <si>
    <t>Žaisliniai ginklai</t>
  </si>
  <si>
    <t>Pripučiamieji ir jojamieji žaislai</t>
  </si>
  <si>
    <t>Pripučiamieji žaislai</t>
  </si>
  <si>
    <t>Jojamieji žaislai</t>
  </si>
  <si>
    <t>Atrakcionų, stalo ar kambario žaidimų reikmenys</t>
  </si>
  <si>
    <t>Lošimo kortos</t>
  </si>
  <si>
    <t>Videožaidimai</t>
  </si>
  <si>
    <t>Biliardas</t>
  </si>
  <si>
    <t>Biliardo rutuliai</t>
  </si>
  <si>
    <t>Biliardo kreida</t>
  </si>
  <si>
    <t>Biliardo lazdų antgaliai</t>
  </si>
  <si>
    <t>Biliardo trikampiai</t>
  </si>
  <si>
    <t>Biliardo stalai</t>
  </si>
  <si>
    <t>Žaidimai, įjungiami monetomis ar žetonais</t>
  </si>
  <si>
    <t>Karuselės, sūpuoklės, šaudyklos ir kiti atrakcionai</t>
  </si>
  <si>
    <t>Sūpuoklės</t>
  </si>
  <si>
    <t>Žaidimų aikštelės įrenginiai</t>
  </si>
  <si>
    <t>Žaidimų aikštelių kabamosios sūpuoklės</t>
  </si>
  <si>
    <t>Žaidimų aikštelių laipynės</t>
  </si>
  <si>
    <t>Žaidimų aikštelių karuselės</t>
  </si>
  <si>
    <t>Žaidimų aikštelių čiuožyklos</t>
  </si>
  <si>
    <t>Žaidimų aikštelių svertinės sūpuoklės</t>
  </si>
  <si>
    <t>Žaidimų aikštelių lindynės</t>
  </si>
  <si>
    <t>Žaidimų aikštelių smėlio dėžės</t>
  </si>
  <si>
    <t>Žaidimų aikštelių laipomieji suoleliai</t>
  </si>
  <si>
    <t>Kopimo sienomis ir virve reikmenys</t>
  </si>
  <si>
    <t>Kopimo sienomis reikmenys</t>
  </si>
  <si>
    <t>Kopimo virve reikmenys</t>
  </si>
  <si>
    <t>Lošimo automatai</t>
  </si>
  <si>
    <t>Amatų ir meno reikmenys</t>
  </si>
  <si>
    <t>Amatų reikmenys</t>
  </si>
  <si>
    <t>Meno reikmenys</t>
  </si>
  <si>
    <t>Dailininko teptukai</t>
  </si>
  <si>
    <t>Braižybai skirti plunksnakočiai</t>
  </si>
  <si>
    <t>Spalvotieji pieštukai</t>
  </si>
  <si>
    <t>Angliniai pieštukai</t>
  </si>
  <si>
    <t>Kreidelės</t>
  </si>
  <si>
    <t>Pastelės</t>
  </si>
  <si>
    <t>Pergamentinis popierius ir kiti popieriaus gaminiai</t>
  </si>
  <si>
    <t>Pergamentinis popierius</t>
  </si>
  <si>
    <t>Brėžinių (piešinių) kopijavimo popierius</t>
  </si>
  <si>
    <t>Blizgusis pergamentinis popierius</t>
  </si>
  <si>
    <t>Permatomas arba peršviečiamas popierius</t>
  </si>
  <si>
    <t>Popierius dailės reikmėms ir lankstiniams</t>
  </si>
  <si>
    <t>Piešimo popierius</t>
  </si>
  <si>
    <t>Žemėlapiams gaminti skirtas popierius</t>
  </si>
  <si>
    <t>Daugiasluoksnis popierius arba kartonas</t>
  </si>
  <si>
    <t>Kraftpopieris išoriniams daugiasluoksnio kartono sluoksniams (Kraftliner)</t>
  </si>
  <si>
    <t>Laboratorinė, optinė ir precizinė įranga (išskyrus akinius)</t>
  </si>
  <si>
    <t>Navigaciniai ir meteorologiniai prietaisai</t>
  </si>
  <si>
    <t>Navigacijos prietaisai</t>
  </si>
  <si>
    <t>Įrenginiai, naudojami krypčiai nustatyti</t>
  </si>
  <si>
    <t>Kompasai</t>
  </si>
  <si>
    <t>Kompasų priedai</t>
  </si>
  <si>
    <t>Sekstantai</t>
  </si>
  <si>
    <t>Visuotinės navigacinės ir padėties nustatymo sistemos (GPS arba lygiavertės)</t>
  </si>
  <si>
    <t>Hidrolokatoriai</t>
  </si>
  <si>
    <t>Echolotai</t>
  </si>
  <si>
    <t>Radarai (prietaisai)</t>
  </si>
  <si>
    <t>Paieškos radariniai įrenginiai</t>
  </si>
  <si>
    <t>Meteorologiniai prietaisai</t>
  </si>
  <si>
    <t>Anemometrai</t>
  </si>
  <si>
    <t>Barometrai</t>
  </si>
  <si>
    <t>Kritulių arba garavimo rašytuvai</t>
  </si>
  <si>
    <t>Radiozondai</t>
  </si>
  <si>
    <t>Rašomieji lietmačiai</t>
  </si>
  <si>
    <t>Paviršiaus stebėjimo prietaisai</t>
  </si>
  <si>
    <t>Kritulius arba garavimą matuojantys paviršiaus stebėjimo prietaisai</t>
  </si>
  <si>
    <t>Saulės radiaciją matuojantys paviršiaus stebėjimo prietaisai</t>
  </si>
  <si>
    <t>Temperatūrą arba drėgmę matuojantys paviršiaus stebėjimo prietaisai</t>
  </si>
  <si>
    <t>Vėjo stiprumą matuojantys paviršiaus stebėjimo prietaisai</t>
  </si>
  <si>
    <t>Meteorologijos stotys</t>
  </si>
  <si>
    <t>Meteorologinių prietaisų priedai</t>
  </si>
  <si>
    <t>Geologiniai ir geofiziniai prietaisai</t>
  </si>
  <si>
    <t>Geologiniai kompasai</t>
  </si>
  <si>
    <t>Geologinio žvalgymo prietaisai</t>
  </si>
  <si>
    <t>Geografinės informacinės sistemos (GIS arba lygiavertės)</t>
  </si>
  <si>
    <t>Elektromagnetiniai geofiziniai prietaisai</t>
  </si>
  <si>
    <t>Geofiziniai sunkio matavimo prietaisai</t>
  </si>
  <si>
    <t>Geofiziniai dirbtinės poliarizacijos (IP) matavimo prietaisai</t>
  </si>
  <si>
    <t>Geofiziniai magnetometriniai prietaisai</t>
  </si>
  <si>
    <t>Geofiziniai savitosios elektrinės varžos matavimo prietaisai</t>
  </si>
  <si>
    <t>Gravimetrai</t>
  </si>
  <si>
    <t>Geodeziniai, hidrografiniai, okeanografiniai ir hidrologiniai prietaisai ir įtaisai</t>
  </si>
  <si>
    <t>Telemetrijos aparatai</t>
  </si>
  <si>
    <t>Hidrografiniai prietaisai</t>
  </si>
  <si>
    <t>Seisminiai įrenginiai</t>
  </si>
  <si>
    <t>Teodolitai</t>
  </si>
  <si>
    <t>Topografiniai įrenginiai</t>
  </si>
  <si>
    <t>Geodeziniai prietaisai</t>
  </si>
  <si>
    <t>Matuokliai</t>
  </si>
  <si>
    <t>Tikslios svarstyklės</t>
  </si>
  <si>
    <t>Elektroninės svarstyklės ir priedai</t>
  </si>
  <si>
    <t>Elektroninės analitinės svarstyklės</t>
  </si>
  <si>
    <t>Elektroninės techninės svarstyklės</t>
  </si>
  <si>
    <t>Etalonavimo svarsčiai</t>
  </si>
  <si>
    <t>Braižybos stalai</t>
  </si>
  <si>
    <t>Braižybos mašinos</t>
  </si>
  <si>
    <t>Pantografai</t>
  </si>
  <si>
    <t>Slankiosios liniuotės</t>
  </si>
  <si>
    <t>Rankiniai ilgio matavimo prietaisai</t>
  </si>
  <si>
    <t>Kampainiai</t>
  </si>
  <si>
    <t>Kiekio matavimo prietaisai</t>
  </si>
  <si>
    <t>Spinduliavimo matavimo aparatai</t>
  </si>
  <si>
    <t>Elektronų pluoštą registruojantys prietaisai</t>
  </si>
  <si>
    <t>Spinduliavimo dozimetrai</t>
  </si>
  <si>
    <t>Elektros matavimo prietaisai</t>
  </si>
  <si>
    <t>Ampermetrai</t>
  </si>
  <si>
    <t>Voltmetrai</t>
  </si>
  <si>
    <t>Geigerio skaitikliai</t>
  </si>
  <si>
    <t>Užterštumo stebėsenos prietaisai</t>
  </si>
  <si>
    <t>Spinduliavimo monitoriai</t>
  </si>
  <si>
    <t>Osciloskopai</t>
  </si>
  <si>
    <t>Oscilografai</t>
  </si>
  <si>
    <t>Paklaidų stebėsenos įrenginiai</t>
  </si>
  <si>
    <t>Taršos stebėsenos prietaisai</t>
  </si>
  <si>
    <t>Fizinių savybių nustatymo prietaisai</t>
  </si>
  <si>
    <t>Matavimo prietaisai</t>
  </si>
  <si>
    <t>Hidrometrai</t>
  </si>
  <si>
    <t>Termometrai</t>
  </si>
  <si>
    <t>Pirometrai</t>
  </si>
  <si>
    <t>Higrometrai</t>
  </si>
  <si>
    <t>Psichrometrai</t>
  </si>
  <si>
    <t>PH metrai</t>
  </si>
  <si>
    <t>Termoporos</t>
  </si>
  <si>
    <t>Kalorimetrai</t>
  </si>
  <si>
    <t>Skysčių ir dujų srauto, lygio ir spaudimo matavimo prietaisai</t>
  </si>
  <si>
    <t>Srovę matuojantys įrenginiai</t>
  </si>
  <si>
    <t>Vandens skaitikliai</t>
  </si>
  <si>
    <t>Srautmačiai</t>
  </si>
  <si>
    <t>Lygio matavimo įrenginiai</t>
  </si>
  <si>
    <t>Spaudimo matavimo įrenginiai</t>
  </si>
  <si>
    <t>Spaudimo matavimo įtaisai</t>
  </si>
  <si>
    <t>Matavimo ir valdymo įrenginiai</t>
  </si>
  <si>
    <t>Skysčių mechanikos įranga</t>
  </si>
  <si>
    <t>Manometrai</t>
  </si>
  <si>
    <t>Klampomačiai</t>
  </si>
  <si>
    <t>Gylio indikatoriai</t>
  </si>
  <si>
    <t>Sandaros nustatymo prietaisai</t>
  </si>
  <si>
    <t>Stiprio matuokliai</t>
  </si>
  <si>
    <t>Piknometrai</t>
  </si>
  <si>
    <t>Paviršiaus įtempties matuokliai</t>
  </si>
  <si>
    <t>Densitometrai</t>
  </si>
  <si>
    <t>Kulonometrai</t>
  </si>
  <si>
    <t>Fliuksmetrai</t>
  </si>
  <si>
    <t>Reometrai</t>
  </si>
  <si>
    <t>Rotametrai</t>
  </si>
  <si>
    <t>Detektoriai ir analizės aparatai</t>
  </si>
  <si>
    <t>Detektoriai</t>
  </si>
  <si>
    <t>Dujų detektoriai</t>
  </si>
  <si>
    <t>Dūmų detektoriai</t>
  </si>
  <si>
    <t>Defektų detektoriai</t>
  </si>
  <si>
    <t>Analizės aparatai</t>
  </si>
  <si>
    <t>Dujų analizės aparatai</t>
  </si>
  <si>
    <t>Chromatografai</t>
  </si>
  <si>
    <t>Dujų chromatografai</t>
  </si>
  <si>
    <t>Dūmų analizės aparatai</t>
  </si>
  <si>
    <t>Spektrometrai</t>
  </si>
  <si>
    <t>Masės spektrometrai</t>
  </si>
  <si>
    <t>Emisijos matavimo įrenginiai</t>
  </si>
  <si>
    <t>Emisijos spektrometras</t>
  </si>
  <si>
    <t>Spektro analizatorius</t>
  </si>
  <si>
    <t>Analizatoriai</t>
  </si>
  <si>
    <t>Plitimo analizatoriai</t>
  </si>
  <si>
    <t>Garsą matuojantys įrenginiai</t>
  </si>
  <si>
    <t>Sonometrai</t>
  </si>
  <si>
    <t>Garso greičio analizatoriai</t>
  </si>
  <si>
    <t>Triukšmą matuojantys įrenginiai</t>
  </si>
  <si>
    <t>Decibelmačiai</t>
  </si>
  <si>
    <t>Vibracijos analizatoriai</t>
  </si>
  <si>
    <t>Biocheminiai analizatoriai</t>
  </si>
  <si>
    <t>Citometrai</t>
  </si>
  <si>
    <t>Kraujo analizatoriai</t>
  </si>
  <si>
    <t>Pieno analizatoriai</t>
  </si>
  <si>
    <t>Biomedicininiai įrenginiai</t>
  </si>
  <si>
    <t>Kraujo forminių elementų kiekio skaičiavimo prietaisas</t>
  </si>
  <si>
    <t>Cheminis analizatorius</t>
  </si>
  <si>
    <t>Hematologinis analizatoriai</t>
  </si>
  <si>
    <t>Imunologiniai analizatoriai</t>
  </si>
  <si>
    <t>Skysčių detektoriai</t>
  </si>
  <si>
    <t>Purtyklės ir priedai</t>
  </si>
  <si>
    <t>Mechaninės purtyklės</t>
  </si>
  <si>
    <t>Erlenmejerio kolbų krepšiai (purtyklėms)</t>
  </si>
  <si>
    <t>Erlenmejerio kolbų spaustuvai (purtyklėms)</t>
  </si>
  <si>
    <t>Dalomųjų piltuvėlių stovai</t>
  </si>
  <si>
    <t>Erlenmejerio kolbų spaustuvų padėklai (purtyklėms)</t>
  </si>
  <si>
    <t>Petri lėkštelių stovai (purtyklėms)</t>
  </si>
  <si>
    <t>Mėgintuvėlių stovai (purtyklėms)</t>
  </si>
  <si>
    <t>Kolbų adapteriai (purtyklėms)</t>
  </si>
  <si>
    <t>Rotaciniai garintuvai</t>
  </si>
  <si>
    <t>Apsauginiai rotacinių garintuvų gaubtai</t>
  </si>
  <si>
    <t>Rotacinių garintuvų virimo temperatūros jutikliai</t>
  </si>
  <si>
    <t>Rotacinių garintuvų slėgio reguliatoriai</t>
  </si>
  <si>
    <t>Inkubacinės purtyklės</t>
  </si>
  <si>
    <t>Šildymo plokštės</t>
  </si>
  <si>
    <t>Kolbų šildymo plokštės</t>
  </si>
  <si>
    <t>Magnetinės purtyklės</t>
  </si>
  <si>
    <t>Mechaninių purtyklių su šildymo plokštėmis termoreguliatoriai</t>
  </si>
  <si>
    <t>Mechaniniai maišytuvai</t>
  </si>
  <si>
    <t>Mechaninių maišytuvų sparnuotės</t>
  </si>
  <si>
    <t>Panardinamieji homogenizatoriai</t>
  </si>
  <si>
    <t>Panardinamųjų homogenizatorių sklaidytuvai</t>
  </si>
  <si>
    <t>Ultragarsiniai smulkintuvai</t>
  </si>
  <si>
    <t>Ultragarsinių smulkintuvų zondai</t>
  </si>
  <si>
    <t>Ultragarsinių smulkintuvų konverteriai</t>
  </si>
  <si>
    <t>Ultragarsinių smulkintuvų vientisojo srauto kameros</t>
  </si>
  <si>
    <t>Sparnuočių homogenizatoriai</t>
  </si>
  <si>
    <t>Laboratorinės pipetės ir priedai</t>
  </si>
  <si>
    <t>Pipetės</t>
  </si>
  <si>
    <t>Pipečių antgaliai</t>
  </si>
  <si>
    <t>Pipečių stoveliai</t>
  </si>
  <si>
    <t>Tikrinimo ir bandymo aparatai</t>
  </si>
  <si>
    <t>Mikroskopai</t>
  </si>
  <si>
    <t>Elektroniniai mikroskopai</t>
  </si>
  <si>
    <t>Nuskaitantys elektroniniai mikroskopai</t>
  </si>
  <si>
    <t>Transmisinis elektroninis mikroskopas</t>
  </si>
  <si>
    <t>Joniniai ir molekuliniai mikroskopai</t>
  </si>
  <si>
    <t>Joniniai mikroskopai</t>
  </si>
  <si>
    <t>Molekuliniai mikroskopai</t>
  </si>
  <si>
    <t>Invertuotieji ir metalurginiai mikroskopai</t>
  </si>
  <si>
    <t>Invertuotieji mikroskopai</t>
  </si>
  <si>
    <t>Metalurginiai mikroskopai</t>
  </si>
  <si>
    <t>Tamsiafoniai mikroskopai ir mikroskopai su skenuojančiais zondais</t>
  </si>
  <si>
    <t>Tamsiafoniai mikroskopai</t>
  </si>
  <si>
    <t>Mikroskopai su skenuojančiais zondais</t>
  </si>
  <si>
    <t>Fluorescenciniai ir poliarizaciniai mikroskopai</t>
  </si>
  <si>
    <t>Poliarizaciniai mikroskopai</t>
  </si>
  <si>
    <t>Fluorescenciniai mikroskopai</t>
  </si>
  <si>
    <t>Monokuliariniai ir (arba) binokuliariniai sudėtinės šviesos mikroskopai</t>
  </si>
  <si>
    <t>Akustiniai ir projekciniai mikroskopai</t>
  </si>
  <si>
    <t>Akustiniai mikroskopai</t>
  </si>
  <si>
    <t>Projekciniai mikroskopai</t>
  </si>
  <si>
    <t>Plataus spektro, stereoskopiniai arba atspindėtos šviesos mikroskopai</t>
  </si>
  <si>
    <t>Plataus spektro mikroskopai</t>
  </si>
  <si>
    <t>Stereoskopiniai arba atspindėtos šviesos mikroskopai</t>
  </si>
  <si>
    <t>Įvairūs cheminių medžiagų junginiai (mikroskopams)</t>
  </si>
  <si>
    <t>Mikroskopų lempos</t>
  </si>
  <si>
    <t>Mikroskopų objektyvai</t>
  </si>
  <si>
    <t>Mikroskopų fotografavimo arba filmavimo priedai</t>
  </si>
  <si>
    <t>Mikroskopų fotografavimo priedai</t>
  </si>
  <si>
    <t>Mikroskopų filmavimo priedai</t>
  </si>
  <si>
    <t>Automatiniai mikroskopų objektiniai staliukai</t>
  </si>
  <si>
    <t>Keičiamosios laboratorinių mikroskopų lemputės</t>
  </si>
  <si>
    <t>Mikroskopų lęšiai, kondensoriai, kolektoriai, vamzdeliai, objektiniai staliukai ir apdangalai</t>
  </si>
  <si>
    <t>Mikroskopų lęšiai</t>
  </si>
  <si>
    <t>Mikroskopų kondensoriai</t>
  </si>
  <si>
    <t>Mikroskopų kolektoriai</t>
  </si>
  <si>
    <t>Mikroskopų vamzdeliai</t>
  </si>
  <si>
    <t>Mikroskopų objektiniai staliukai</t>
  </si>
  <si>
    <t>Mikroskopų apdangalai</t>
  </si>
  <si>
    <t>Skaitytuvai</t>
  </si>
  <si>
    <t>Slėgio skaitytuvai</t>
  </si>
  <si>
    <t>Chromatografiniai skeneriai</t>
  </si>
  <si>
    <t>Jonizacijos kamerų dozimetrai</t>
  </si>
  <si>
    <t>Dozimetrai</t>
  </si>
  <si>
    <t>Standartinės antrinės dozimetrijos sistemos</t>
  </si>
  <si>
    <t>Fantominiai dozimetrai</t>
  </si>
  <si>
    <t>Difrakcijos aparatas</t>
  </si>
  <si>
    <t>Tikrinimo ir matavimo mašinos ir aparatai</t>
  </si>
  <si>
    <t>Litavimo testeriai</t>
  </si>
  <si>
    <t>Hidraulinių stiprintuvų tikrinimo aparatai</t>
  </si>
  <si>
    <t>Dujų detekcijos įrenginiai</t>
  </si>
  <si>
    <t>Narkotikų detektoriai</t>
  </si>
  <si>
    <t>Dujų tikrinimo rinkiniai</t>
  </si>
  <si>
    <t>Sprogmenų detekcijos sistema</t>
  </si>
  <si>
    <t>Bombų detektoriai</t>
  </si>
  <si>
    <t>Dozimetrijos sistema</t>
  </si>
  <si>
    <t>Transporto priemonių įrankiai</t>
  </si>
  <si>
    <t>Skaitikliai</t>
  </si>
  <si>
    <t>Energijos skaitikliai</t>
  </si>
  <si>
    <t>Elektroniniai skaitikliai</t>
  </si>
  <si>
    <t>Magnetiniai skaitikliai</t>
  </si>
  <si>
    <t>Elektros skaitikliai</t>
  </si>
  <si>
    <t>Gamybos produktų kiekio skaitikliai</t>
  </si>
  <si>
    <t>Apsisukimų skaičiaus skaitikliai</t>
  </si>
  <si>
    <t>Transporto priemonių spidometrai</t>
  </si>
  <si>
    <t>Tachometrai</t>
  </si>
  <si>
    <t>Taksometrai</t>
  </si>
  <si>
    <t>Stroboskopai</t>
  </si>
  <si>
    <t>Kontrolės ir reguliavimo prietaisai ir aparatai</t>
  </si>
  <si>
    <t>Greičio ribotuvai</t>
  </si>
  <si>
    <t>Nemedicininė įranga su spinduliavimo šaltiniais</t>
  </si>
  <si>
    <t>Bagažo tikrinimo įrenginiai</t>
  </si>
  <si>
    <t>Rentgeno kontrolės įrenginiai</t>
  </si>
  <si>
    <t>Optiniai prietaisai</t>
  </si>
  <si>
    <t>Poliarizuojančios medžiagos</t>
  </si>
  <si>
    <t>Fibrooptiniai aparatai</t>
  </si>
  <si>
    <t>Veidrodžiai</t>
  </si>
  <si>
    <t>Optiniai filtrai</t>
  </si>
  <si>
    <t>Optinės pagalbinės priemonės</t>
  </si>
  <si>
    <t>Astronomijos ir optikos prietaisai</t>
  </si>
  <si>
    <t>Binokliai</t>
  </si>
  <si>
    <t>Naktinio regėjimo prietaisai</t>
  </si>
  <si>
    <t>Teleskopiniai taikikliai</t>
  </si>
  <si>
    <t>Optiniai mikroskopai</t>
  </si>
  <si>
    <t>Teleskopai</t>
  </si>
  <si>
    <t>Specialūs optiniai prietaisai</t>
  </si>
  <si>
    <t>Lazeriai</t>
  </si>
  <si>
    <t>Pramoniniai lazeriai</t>
  </si>
  <si>
    <t>Skystųjų kristalų prietaisai</t>
  </si>
  <si>
    <t>Periskopai</t>
  </si>
  <si>
    <t>Fotografijos įranga</t>
  </si>
  <si>
    <t>Fotoaparatai</t>
  </si>
  <si>
    <t>Fotoaparatų lęšiai</t>
  </si>
  <si>
    <t>Fotoaparatų korpusai</t>
  </si>
  <si>
    <t>Fotoaparatai, naudojami spausdinimo plokštėms arba cilindrams paruošti</t>
  </si>
  <si>
    <t>Momentinės fotografijos aparatai</t>
  </si>
  <si>
    <t>Kino kameros</t>
  </si>
  <si>
    <t>Skaitmeninės kameros</t>
  </si>
  <si>
    <t>Kino projektoriai</t>
  </si>
  <si>
    <t>Projektoriai</t>
  </si>
  <si>
    <t>Vaizdo projektoriai</t>
  </si>
  <si>
    <t>Didintuvai</t>
  </si>
  <si>
    <t>Mažintuvai</t>
  </si>
  <si>
    <t>Fotolaboratorijų aparatai</t>
  </si>
  <si>
    <t>Blykstės</t>
  </si>
  <si>
    <t>Fotoblyksčių lempos</t>
  </si>
  <si>
    <t>Fotoblyksčių kubeliai</t>
  </si>
  <si>
    <t>Fotografiniai didintuvai</t>
  </si>
  <si>
    <t>Fotojuostų ryškinimo aparatai ir įrenginiai</t>
  </si>
  <si>
    <t>Projekciniai ekranai</t>
  </si>
  <si>
    <t>Mikrofilmų ir mikrofišų įrenginiai</t>
  </si>
  <si>
    <t>Mikrofilmų įrenginiai</t>
  </si>
  <si>
    <t>Mikrofilmų skaitymo įrenginiai</t>
  </si>
  <si>
    <t>Mikrofišų įrenginiai</t>
  </si>
  <si>
    <t>Mikrofišų skaitymo įrenginiai</t>
  </si>
  <si>
    <t>Mikroformų įrenginiai</t>
  </si>
  <si>
    <t>Mikroformų skaitymo įrenginiai</t>
  </si>
  <si>
    <t>Laiko registratoriai ir panašūs prietaisai; automobilių stovėjimo vietos laiko skaitikliai</t>
  </si>
  <si>
    <t>Laiko registratoriai</t>
  </si>
  <si>
    <t>Laiko užrašymo įtaisai</t>
  </si>
  <si>
    <t>Automobilių stovėjimo vietos laiko skaitikliai</t>
  </si>
  <si>
    <t>Žetonų skaitikliai</t>
  </si>
  <si>
    <t>Technologinių procesų valdymo laikmačiai</t>
  </si>
  <si>
    <t>Laikrodiniai jungikliai</t>
  </si>
  <si>
    <t>Pramonės procesų valdymo įranga ir nuotolinio valdymo įranga</t>
  </si>
  <si>
    <t>Pramoniniai technologinės kontrolės įrenginiai</t>
  </si>
  <si>
    <t>Nuotolinio valdymo įrenginiai</t>
  </si>
  <si>
    <t>Nuotolinio valdymo radijo bangomis aparatai</t>
  </si>
  <si>
    <t>Nuotolinio valdymo pavojaus signalų prietaisai</t>
  </si>
  <si>
    <t>Įvairūs vertinimo arba tyrimo prietaisai</t>
  </si>
  <si>
    <t>Higienos stebėjimo ir tyrimo įrenginiai</t>
  </si>
  <si>
    <t>Rankinių tepinėlių tyrimo priemonių rinkiniai</t>
  </si>
  <si>
    <t>Automatinių tepinėlių tyrimo priemonių rinkiniai</t>
  </si>
  <si>
    <t>Sėklų ir pašarų tyrimo įranga</t>
  </si>
  <si>
    <t>Grūdų analizatoriai</t>
  </si>
  <si>
    <t>Sėklų skaičiuotuvai</t>
  </si>
  <si>
    <t>Pašarų analizatoriai</t>
  </si>
  <si>
    <t>Drėgnio matuokliai</t>
  </si>
  <si>
    <t>Drėgmės ir temperatūros testeriai</t>
  </si>
  <si>
    <t>Drėgmėmačiai</t>
  </si>
  <si>
    <t>Branduolinio įvertinimo prietaisai</t>
  </si>
  <si>
    <t>Alfa dalelių skaitikliai</t>
  </si>
  <si>
    <t>Alfa ir beta dalelių skaitikliai</t>
  </si>
  <si>
    <t>Beta dalelių skaitikliai</t>
  </si>
  <si>
    <t>Beta ir gama dalelių skaitikliai</t>
  </si>
  <si>
    <t>Gama dalelių skaitikliai</t>
  </si>
  <si>
    <t>Kilovoltmetrai</t>
  </si>
  <si>
    <t>Rentgeno spindulių mikroanalizės prietaisai</t>
  </si>
  <si>
    <t>Polimerazės grandininės reakcijos (PGR) reikmenys</t>
  </si>
  <si>
    <t>Tikralaikės polimerazės grandininės reakcijos (PGR) reikmenys</t>
  </si>
  <si>
    <t>Variklio paleidimo spynelė su alkotesteriu</t>
  </si>
  <si>
    <t>Tyrimų, bandymų ir moksliniai techniniai imituokliai</t>
  </si>
  <si>
    <t>Baldai (įskaitant biuro baldus), dekoratyviniai patalpų objektai, buitiniai prietaisai (išskyrus apšvietimo) ir valikliai</t>
  </si>
  <si>
    <t>Baldai</t>
  </si>
  <si>
    <t>Sėdimieji baldai, kėdės ir susiję produktai bei dalys</t>
  </si>
  <si>
    <t>Sėdimieji baldai</t>
  </si>
  <si>
    <t>Sukami sėdimieji baldai</t>
  </si>
  <si>
    <t>Teatro sėdimieji baldai</t>
  </si>
  <si>
    <t>Katapulto krėslai</t>
  </si>
  <si>
    <t>Kėdės</t>
  </si>
  <si>
    <t>Valgomojo kėdės</t>
  </si>
  <si>
    <t>Įvairūs sėdimieji baldai ir kėdės</t>
  </si>
  <si>
    <t>Krėslai</t>
  </si>
  <si>
    <t>Minkštasuoliai</t>
  </si>
  <si>
    <t>Suoliukų sėdynės</t>
  </si>
  <si>
    <t>Šezlongai</t>
  </si>
  <si>
    <t>Taburetės</t>
  </si>
  <si>
    <t>Suolai</t>
  </si>
  <si>
    <t>Pakojos</t>
  </si>
  <si>
    <t>Sėdimųjų baldų dalys</t>
  </si>
  <si>
    <t>Apmušalai</t>
  </si>
  <si>
    <t>Stalai, indaujos, rašomieji stalai ir knygų spintos</t>
  </si>
  <si>
    <t>Rašomieji stalai ir stalai</t>
  </si>
  <si>
    <t>Rašomieji stalai</t>
  </si>
  <si>
    <t>Stalai</t>
  </si>
  <si>
    <t>Indaujos ir knygų spintos</t>
  </si>
  <si>
    <t>Indaujos</t>
  </si>
  <si>
    <t>Knygų spintos</t>
  </si>
  <si>
    <t>Biuro baldai</t>
  </si>
  <si>
    <t>Kabinetų stelažai</t>
  </si>
  <si>
    <t>Archyvų stelažai</t>
  </si>
  <si>
    <t>Bylų sistemos</t>
  </si>
  <si>
    <t>Bylų spintelės</t>
  </si>
  <si>
    <t>Kartotekų spintelės</t>
  </si>
  <si>
    <t>Bylų kabyklos</t>
  </si>
  <si>
    <t>Karuselinės sistemos</t>
  </si>
  <si>
    <t>Biuro vežimėliai</t>
  </si>
  <si>
    <t>Demonstravimo stendai</t>
  </si>
  <si>
    <t>Baldai kompiuteriams</t>
  </si>
  <si>
    <t>Kompiuterių stalai</t>
  </si>
  <si>
    <t>Rūšiavimo stalai</t>
  </si>
  <si>
    <t>Rūšiavimo rėmai</t>
  </si>
  <si>
    <t>Drabužių kabyklos</t>
  </si>
  <si>
    <t>Vandens minkštintuvai</t>
  </si>
  <si>
    <t>Buitinės paskirties baldai</t>
  </si>
  <si>
    <t>Virtuvės baldai ir įrenginiai</t>
  </si>
  <si>
    <t>Lentynos</t>
  </si>
  <si>
    <t>Stalviršiai</t>
  </si>
  <si>
    <t>Spintelės</t>
  </si>
  <si>
    <t>Įmontuojami virtuvės baldai</t>
  </si>
  <si>
    <t>Traukos spintos</t>
  </si>
  <si>
    <t>Sodo baldai</t>
  </si>
  <si>
    <t>Miegamojo, valgomojo ir svetainės baldai</t>
  </si>
  <si>
    <t>Miegamojo baldai</t>
  </si>
  <si>
    <t>Lovos, patalynė ir specialūs baldų reikmenys</t>
  </si>
  <si>
    <t>Čiužinių karkasai</t>
  </si>
  <si>
    <t>Čiužiniai</t>
  </si>
  <si>
    <t>Specialūs minkšti baldų reikmenys</t>
  </si>
  <si>
    <t>Elektrinės šildymo antklodės</t>
  </si>
  <si>
    <t>Guminiai įtiesalai</t>
  </si>
  <si>
    <t>Vaikiškos lovytės</t>
  </si>
  <si>
    <t>Miegamojo baldai, išskyrus lovas ir patalynę</t>
  </si>
  <si>
    <t>Drabužių spintos</t>
  </si>
  <si>
    <t>Komodos</t>
  </si>
  <si>
    <t>Naktiniai staliukai</t>
  </si>
  <si>
    <t>Valgomojo baldai</t>
  </si>
  <si>
    <t>Valgomojo stalai</t>
  </si>
  <si>
    <t>Svetainės baldai</t>
  </si>
  <si>
    <t>Kavos staliukai</t>
  </si>
  <si>
    <t>Vonios kambario baldai</t>
  </si>
  <si>
    <t>Vyno rūsių įranga</t>
  </si>
  <si>
    <t>Įvairūs baldai bei įranga</t>
  </si>
  <si>
    <t>Įvairūs baldai</t>
  </si>
  <si>
    <t>Kabyklos ir laikikliai</t>
  </si>
  <si>
    <t>Darbastaliai</t>
  </si>
  <si>
    <t>Sekciniai baldai</t>
  </si>
  <si>
    <t>Kilnojamos knygų lentynos</t>
  </si>
  <si>
    <t>Konferencijų salės baldai</t>
  </si>
  <si>
    <t>Knygų stelažai</t>
  </si>
  <si>
    <t>Parodų įranga</t>
  </si>
  <si>
    <t>Parodų stendai</t>
  </si>
  <si>
    <t>Bibliotekos baldai</t>
  </si>
  <si>
    <t>Bibliotekos įranga</t>
  </si>
  <si>
    <t>Laukiamojo ir priimamojo baldai</t>
  </si>
  <si>
    <t>Baldų dalys</t>
  </si>
  <si>
    <t>Mokykliniai baldai</t>
  </si>
  <si>
    <t>Vaikų darželio baldai</t>
  </si>
  <si>
    <t>Mokymo įranga</t>
  </si>
  <si>
    <t>Mokymo priemonės</t>
  </si>
  <si>
    <t>Mokymo reikmenys</t>
  </si>
  <si>
    <t>Pagalbinės mokymo priemonės ir prietaisai</t>
  </si>
  <si>
    <t>Parduotuvės baldai</t>
  </si>
  <si>
    <t>Vitrinos</t>
  </si>
  <si>
    <t>Prekystaliai</t>
  </si>
  <si>
    <t>Aptarnavimo prekystaliai</t>
  </si>
  <si>
    <t>Saugojimo įranga</t>
  </si>
  <si>
    <t>Parduotuvių ženklai</t>
  </si>
  <si>
    <t>Laboratorijos baldai</t>
  </si>
  <si>
    <t>Laboratorijos stendai</t>
  </si>
  <si>
    <t>Popieriaus tapetai ir kitokia popierinė danga</t>
  </si>
  <si>
    <t>Iš popieriaus arba kartono gaminama sienų danga</t>
  </si>
  <si>
    <t>Sienų apmušalai</t>
  </si>
  <si>
    <t>Medžiaginiai sienų apmušalai</t>
  </si>
  <si>
    <t>Iš popieriaus arba kartono gaminama grindų danga</t>
  </si>
  <si>
    <t>Dekoratyviniai patalpų objektai</t>
  </si>
  <si>
    <t>Virtuvės įrenginiai, namų apyvokos ir pagaminto valgio tiekimo reikmenys</t>
  </si>
  <si>
    <t>Virtuvės įrenginiai</t>
  </si>
  <si>
    <t>Virtuvės reikmenys</t>
  </si>
  <si>
    <t>Keraminiai ar porcelianiniai indai</t>
  </si>
  <si>
    <t>Puodeliai ir stiklai</t>
  </si>
  <si>
    <t>Puodeliai</t>
  </si>
  <si>
    <t>Indeliai</t>
  </si>
  <si>
    <t>Stiklinės</t>
  </si>
  <si>
    <t>Indai maistui laikyti</t>
  </si>
  <si>
    <t>Vandens gertuvės</t>
  </si>
  <si>
    <t>Termosai</t>
  </si>
  <si>
    <t>Padėklai</t>
  </si>
  <si>
    <t>Džiovyklos</t>
  </si>
  <si>
    <t>Valgių gaminimo indai</t>
  </si>
  <si>
    <t>Indų džiovyklos</t>
  </si>
  <si>
    <t>Stalo reikmenys</t>
  </si>
  <si>
    <t>Lėkštės</t>
  </si>
  <si>
    <t>Indai</t>
  </si>
  <si>
    <t>Lėkštutės</t>
  </si>
  <si>
    <t>Vazos</t>
  </si>
  <si>
    <t>Grafinai</t>
  </si>
  <si>
    <t>Stalo skardinės</t>
  </si>
  <si>
    <t>Pagaminto valgio tiekimo reikmenys</t>
  </si>
  <si>
    <t>Vienkartiniai pagaminto valgio tiekimo reikmenys</t>
  </si>
  <si>
    <t>Vienkartiniai stalo įrankiai ir lėkštės</t>
  </si>
  <si>
    <t>Vienkartiniai puodeliai</t>
  </si>
  <si>
    <t>Maisto padėklai</t>
  </si>
  <si>
    <t>Šaukštai, šakutės</t>
  </si>
  <si>
    <t>Šaukštai</t>
  </si>
  <si>
    <t>Šakutės</t>
  </si>
  <si>
    <t>Šluotos, šepečiai ir kiti įvairių rūšių gaminiai</t>
  </si>
  <si>
    <t>Šluotos</t>
  </si>
  <si>
    <t>Šepečiai</t>
  </si>
  <si>
    <t>Dažymo teptukai</t>
  </si>
  <si>
    <t>Šluotos, šepečiai ir kiti namų valymo reikmenys</t>
  </si>
  <si>
    <t>Tualeto šepečiai</t>
  </si>
  <si>
    <t>Kempinės</t>
  </si>
  <si>
    <t>Kibirai</t>
  </si>
  <si>
    <t>Šiukšliadėžės</t>
  </si>
  <si>
    <t>Šiukšlių semtuvėliai</t>
  </si>
  <si>
    <t>Žiebtuvėliai, degiųjų medžiagų gaminiai, pirotechnika, degtukai ir skysti ar suskystinti dujų pavidalo degalai</t>
  </si>
  <si>
    <t>Cigarečių žiebtuvėliai</t>
  </si>
  <si>
    <t>Piroforiniai lydiniai</t>
  </si>
  <si>
    <t>Degtukai</t>
  </si>
  <si>
    <t>Žiebtuvėlių užpildymo dujos</t>
  </si>
  <si>
    <t>Pirotechnika</t>
  </si>
  <si>
    <t>Žvakės</t>
  </si>
  <si>
    <t>Buteliai, stiklainiai ir stikliniai buteliukai</t>
  </si>
  <si>
    <t>Buteliai</t>
  </si>
  <si>
    <t>Stiklainiai</t>
  </si>
  <si>
    <t>Stikliniai buteliukai</t>
  </si>
  <si>
    <t>Apipinti buteliai, butelių dėžės, plokštieji buteliai ir ritės</t>
  </si>
  <si>
    <t>Butelių dėžės</t>
  </si>
  <si>
    <t>Apipinti buteliai ir gertuvės</t>
  </si>
  <si>
    <t>Apipinti buteliai</t>
  </si>
  <si>
    <t>Plokštieji buteliai</t>
  </si>
  <si>
    <t>Ritės</t>
  </si>
  <si>
    <t>Siuvimo ir mezgimo adatos bei antpirščiai</t>
  </si>
  <si>
    <t>Siuvamosios adatos ar mezgimo virbalai</t>
  </si>
  <si>
    <t>Siuvamosios adatos</t>
  </si>
  <si>
    <t>Mezgimo virbalai</t>
  </si>
  <si>
    <t>Antpirščiai</t>
  </si>
  <si>
    <t>Specialios paskirties produktai</t>
  </si>
  <si>
    <t>Komposto dėžės</t>
  </si>
  <si>
    <t>Žetonai</t>
  </si>
  <si>
    <t>Dažų purškimo kabinos</t>
  </si>
  <si>
    <t>Orientaciniai žieminiai stulpeliai</t>
  </si>
  <si>
    <t>Stalo įrankiai</t>
  </si>
  <si>
    <t>Peiliai ir žirklės</t>
  </si>
  <si>
    <t>Peiliai</t>
  </si>
  <si>
    <t>Stalo peiliai</t>
  </si>
  <si>
    <t>Virtuviniai peiliai</t>
  </si>
  <si>
    <t>Universalūs peiliai</t>
  </si>
  <si>
    <t>Žirklės</t>
  </si>
  <si>
    <t>Laiko matavimo prietaisai</t>
  </si>
  <si>
    <t>Laikrodžiai</t>
  </si>
  <si>
    <t>Žadintuvai</t>
  </si>
  <si>
    <t>Sieniniai laikrodžiai</t>
  </si>
  <si>
    <t>Stiklas laikrodžiams</t>
  </si>
  <si>
    <t>Korespondencijos nešiojimo padėklai ir stalo įranga</t>
  </si>
  <si>
    <t>Korespondencijos nešiojimo dėklai</t>
  </si>
  <si>
    <t>Stalo įranga</t>
  </si>
  <si>
    <t>Stalo rinkiniai</t>
  </si>
  <si>
    <t>Segtuvų arba bylų aptaisai</t>
  </si>
  <si>
    <t>Kabliukai ir kilpelės</t>
  </si>
  <si>
    <t>Religinės paskirties gaminiai</t>
  </si>
  <si>
    <t>Įvairūs dekoratyviniai patalpų objektai</t>
  </si>
  <si>
    <t>Skalbyklos reikmenys</t>
  </si>
  <si>
    <t>Mokyklinės lentelės arba lentos su rašymo, braižymo paviršiais arba priemonėmis</t>
  </si>
  <si>
    <t>Rašomosios lentos</t>
  </si>
  <si>
    <t>Rašomųjų lentų valymo priemonės</t>
  </si>
  <si>
    <t>Rašomosios lentelės</t>
  </si>
  <si>
    <t>Braižymo priemonės</t>
  </si>
  <si>
    <t>Rašymo priemonės</t>
  </si>
  <si>
    <t>Liniuotės</t>
  </si>
  <si>
    <t>Dirbtiniai produktai</t>
  </si>
  <si>
    <t>Dirbtiniai vaisiai</t>
  </si>
  <si>
    <t>Dirbtinės gėlės</t>
  </si>
  <si>
    <t>Dirbtinė žolė</t>
  </si>
  <si>
    <t>Dirbtinė veja</t>
  </si>
  <si>
    <t>Dirbtinė bižuterija</t>
  </si>
  <si>
    <t>Demonstravimui skirti aparatai ir įrenginiai</t>
  </si>
  <si>
    <t>Informavimui ir reklamai skirti produktai</t>
  </si>
  <si>
    <t>Skėčiai ir skėčiai nuo saulės; lazdos ir lazdos-sėdynės</t>
  </si>
  <si>
    <t>Skėčiai nuo saulės</t>
  </si>
  <si>
    <t>Skėčiai</t>
  </si>
  <si>
    <t>Lazdos-sėdynės</t>
  </si>
  <si>
    <t>Lazdos</t>
  </si>
  <si>
    <t>Skėčių, skėčių nuo saulės, lazdų ir panašių gaminių dalys, detalės ir priedai</t>
  </si>
  <si>
    <t>Laidojimo reikmenys</t>
  </si>
  <si>
    <t>Karstai</t>
  </si>
  <si>
    <t>Kareivinių reikmenys</t>
  </si>
  <si>
    <t>Statulėlės, papuošalai; nuotraukų ar paveikslų rėmai ir veidrodžiai</t>
  </si>
  <si>
    <t>Nuotraukų rėmai</t>
  </si>
  <si>
    <t>Paveikslų rėmai</t>
  </si>
  <si>
    <t>Gėlių vazos</t>
  </si>
  <si>
    <t>Statulėlės</t>
  </si>
  <si>
    <t>Papuošalai</t>
  </si>
  <si>
    <t>Gaubliai</t>
  </si>
  <si>
    <t>Trofėjai</t>
  </si>
  <si>
    <t>Akvariumai</t>
  </si>
  <si>
    <t>Įvairūs dekoratyviniai daiktai</t>
  </si>
  <si>
    <t>Kalėdų eglutės</t>
  </si>
  <si>
    <t>Stiklo gaminiai</t>
  </si>
  <si>
    <t>Stiklo ampulės</t>
  </si>
  <si>
    <t>Apsauginis stiklas</t>
  </si>
  <si>
    <t>Stiklo veidrodžiai</t>
  </si>
  <si>
    <t>Įvairūs įrenginiai</t>
  </si>
  <si>
    <t>Pagaminto valgio tiekimo įrenginiai</t>
  </si>
  <si>
    <t>Lengvieji pagaminto valgio tiekimo įrenginiai</t>
  </si>
  <si>
    <t>Maisto ruošimo įrenginiai</t>
  </si>
  <si>
    <t>Mėsos pjaustymo peiliai</t>
  </si>
  <si>
    <t>Bufetų ir valgyklų įrenginiai</t>
  </si>
  <si>
    <t>Viešbučių įrenginiai</t>
  </si>
  <si>
    <t>Pramoniniai virtuvės įrenginiai</t>
  </si>
  <si>
    <t>Restoranų įrenginiai</t>
  </si>
  <si>
    <t>Dezinfekcijos įrenginiai</t>
  </si>
  <si>
    <t>Dujų tinklo įrenginiai</t>
  </si>
  <si>
    <t>Dujų slėgio reguliavimo įrenginiai</t>
  </si>
  <si>
    <t>Kanalizacijos įrenginiai</t>
  </si>
  <si>
    <t>Hermetizavimo įrenginiai</t>
  </si>
  <si>
    <t>Vandentiekio įranga</t>
  </si>
  <si>
    <t>Tekstilės dirbiniai</t>
  </si>
  <si>
    <t>Namų apyvokai skirti tekstilės dirbiniai</t>
  </si>
  <si>
    <t>Antklodės ir pledai</t>
  </si>
  <si>
    <t>Antklodės</t>
  </si>
  <si>
    <t>Pledai</t>
  </si>
  <si>
    <t>Lovos skalbiniai</t>
  </si>
  <si>
    <t>Paklodės</t>
  </si>
  <si>
    <t>Pūkiniai užvalkalai</t>
  </si>
  <si>
    <t>Čiužinių užvalkalai</t>
  </si>
  <si>
    <t>Dygsniuotos pūkinės antklodės</t>
  </si>
  <si>
    <t>Pagalvių užvalkalai</t>
  </si>
  <si>
    <t>Atsiremti skirtų cilindro formos pagalvių užvalkalai</t>
  </si>
  <si>
    <t>Stalo skalbiniai</t>
  </si>
  <si>
    <t>Staltiesės</t>
  </si>
  <si>
    <t>Stalo servetėlės</t>
  </si>
  <si>
    <t>Skalbiniai kūno priežiūrai ir virtuvės skalbiniai</t>
  </si>
  <si>
    <t>Rankšluosčiai</t>
  </si>
  <si>
    <t>Virtuvinės šluostės</t>
  </si>
  <si>
    <t>Rankšluosčiai ant velenėlio</t>
  </si>
  <si>
    <t>Automatiniai rankšluosčių dalytuvai</t>
  </si>
  <si>
    <t>Kilpeliniai audiniai</t>
  </si>
  <si>
    <t>Užuolaidos, portjeros, užuolaidėles, medžiaginės žaliuzės</t>
  </si>
  <si>
    <t>Užuolaidos</t>
  </si>
  <si>
    <t>Uždangos</t>
  </si>
  <si>
    <t>Portjeros</t>
  </si>
  <si>
    <t>Užuolaidėlės</t>
  </si>
  <si>
    <t>Žaliuzės</t>
  </si>
  <si>
    <t>Vidinės žaliuzės</t>
  </si>
  <si>
    <t>Medžiaginės žaliuzės</t>
  </si>
  <si>
    <t>Pakeliamosios žaliuzės</t>
  </si>
  <si>
    <t>Vertikaliosios žaliuzės</t>
  </si>
  <si>
    <t>Patalpų įrengimui skirti dirbiniai</t>
  </si>
  <si>
    <t>Minkštieji baldai</t>
  </si>
  <si>
    <t>Pagalvėlės</t>
  </si>
  <si>
    <t>Pagalvės</t>
  </si>
  <si>
    <t>Ligoninėms skirti skalbiniai</t>
  </si>
  <si>
    <t>Operacinėms skirtos užuolaidos</t>
  </si>
  <si>
    <t>Operacinėms skirtos paklodės</t>
  </si>
  <si>
    <t>Gatavi tekstilės dirbiniai</t>
  </si>
  <si>
    <t>Brezentai, laivų, burlenčių ar desantinių laivų burės, tentai, markizės, palapinės ir kitos prekės turistams</t>
  </si>
  <si>
    <t>Brezentai, tentai ir markizės</t>
  </si>
  <si>
    <t>Brezentai</t>
  </si>
  <si>
    <t>Markizės (pastogėlės)</t>
  </si>
  <si>
    <t>Markizės</t>
  </si>
  <si>
    <t>Maskuojanti danga</t>
  </si>
  <si>
    <t>Burės</t>
  </si>
  <si>
    <t>Tekstilės gaminiai stovyklautojams</t>
  </si>
  <si>
    <t>Pripučiami čiužiniai</t>
  </si>
  <si>
    <t>Sudedamosios lovos</t>
  </si>
  <si>
    <t>Palapinės</t>
  </si>
  <si>
    <t>Miegmaišiai</t>
  </si>
  <si>
    <t>Pūkiniai ar plunksniniai miegmaišiai</t>
  </si>
  <si>
    <t>Parašiutai</t>
  </si>
  <si>
    <t>Valdomi parašiutai</t>
  </si>
  <si>
    <t>Rotošiutai</t>
  </si>
  <si>
    <t>Įvairūs pramoniniai tekstilės dirbiniai</t>
  </si>
  <si>
    <t>Dulkių pašluostės</t>
  </si>
  <si>
    <t>Medžiaginės filtrų dalys</t>
  </si>
  <si>
    <t>Gelbėjimosi liemenės</t>
  </si>
  <si>
    <t>Nedegus audinys ugniai gesinti</t>
  </si>
  <si>
    <t>Tinklelis nuo vabzdžių</t>
  </si>
  <si>
    <t>Indų pašluostės</t>
  </si>
  <si>
    <t>Gelbėjimosi diržai</t>
  </si>
  <si>
    <t>Pašluostės</t>
  </si>
  <si>
    <t>Paviršiams blizginti skirtos pašluostės</t>
  </si>
  <si>
    <t>Kilimai, dembliai ir kilimėliai</t>
  </si>
  <si>
    <t>Kilimai</t>
  </si>
  <si>
    <t>Pinta kiliminė danga</t>
  </si>
  <si>
    <t>Austa kiliminė danga</t>
  </si>
  <si>
    <t>Dygsniuota kiliminė danga</t>
  </si>
  <si>
    <t>Plytelių formos gabaliukais sukarpyta kiliminė danga</t>
  </si>
  <si>
    <t>Kiliminė danga</t>
  </si>
  <si>
    <t>Dembliai</t>
  </si>
  <si>
    <t>Kilimėliai</t>
  </si>
  <si>
    <t>Pramoninė kiliminė danga</t>
  </si>
  <si>
    <t>Įvairūs virvelės, virvės, špagatas, tinklai</t>
  </si>
  <si>
    <t>Virvelės, virvės, špagatas, tinklai</t>
  </si>
  <si>
    <t>Špagatas, laidai ir virvės</t>
  </si>
  <si>
    <t>Virvės</t>
  </si>
  <si>
    <t>Virvelės</t>
  </si>
  <si>
    <t>Raiščiai</t>
  </si>
  <si>
    <t>Špagatas</t>
  </si>
  <si>
    <t>Austi tinklai</t>
  </si>
  <si>
    <t>Megzti tinklai</t>
  </si>
  <si>
    <t>Paraištės</t>
  </si>
  <si>
    <t>Skiautės</t>
  </si>
  <si>
    <t>Neausti dirbiniai</t>
  </si>
  <si>
    <t>Įvairūs tekstilės dirbiniai</t>
  </si>
  <si>
    <t>Tiulis, nėriniai, siauri audiniai, apsiuvai, siuvinėjimai</t>
  </si>
  <si>
    <t>Siauri audiniai, apsiuvai</t>
  </si>
  <si>
    <t>Kaspinai</t>
  </si>
  <si>
    <t>Austos juostos</t>
  </si>
  <si>
    <t>Austos etiketės ir emblemos</t>
  </si>
  <si>
    <t>Austos etiketės</t>
  </si>
  <si>
    <t>Austos emblemos</t>
  </si>
  <si>
    <t>Insignija</t>
  </si>
  <si>
    <t>Ornamentiniai apsiuvai</t>
  </si>
  <si>
    <t>Antsiuvai</t>
  </si>
  <si>
    <t>Antpečiai</t>
  </si>
  <si>
    <t>Tinkliniai audiniai</t>
  </si>
  <si>
    <t>Fetras</t>
  </si>
  <si>
    <t>Tekstilinė vata, verpalai, techninės paskirties audiniai ir tekstilės dirbiniai</t>
  </si>
  <si>
    <t>Tekstilinė vata</t>
  </si>
  <si>
    <t>Metalizuoti verpalai</t>
  </si>
  <si>
    <t>Metalo siūlų audiniai</t>
  </si>
  <si>
    <t>Impregnuoti, padengti arba apsauginį sluoksnį turintys audiniai</t>
  </si>
  <si>
    <t>Techninės paskirties tekstilės dirbiniai</t>
  </si>
  <si>
    <t>Laistomųjų žarnų audinys</t>
  </si>
  <si>
    <t>Konvejerių juostų audinys</t>
  </si>
  <si>
    <t>Ventiliacijos vamzdžiai</t>
  </si>
  <si>
    <t>Dygsniuoti tekstilės gaminiai</t>
  </si>
  <si>
    <t>Buitiniai prietaisai</t>
  </si>
  <si>
    <t>Buitiniai elektros prietaisai</t>
  </si>
  <si>
    <t>Buitiniai elektros prietaisai maisto produktams</t>
  </si>
  <si>
    <t>Šaldytuvai ir šaldikliai</t>
  </si>
  <si>
    <t>Šaldytuvai-šaldikliai</t>
  </si>
  <si>
    <t>Šaldikliai</t>
  </si>
  <si>
    <t>Skrynios pavidalo šaldikliai</t>
  </si>
  <si>
    <t>Buitiniai šaldikliai</t>
  </si>
  <si>
    <t>Vertikalūs šaldikliai</t>
  </si>
  <si>
    <t>Pramoniniai šaldikliai</t>
  </si>
  <si>
    <t>Šaldytuvai</t>
  </si>
  <si>
    <t>Maisto paruošimo įrenginiai</t>
  </si>
  <si>
    <t>Maisto produktų plaktuvai</t>
  </si>
  <si>
    <t>Maisto maišytuvai</t>
  </si>
  <si>
    <t>Elektroterminiai prietaisai</t>
  </si>
  <si>
    <t>Elektriniai kavinukai</t>
  </si>
  <si>
    <t>Elektriniai arbatinukai</t>
  </si>
  <si>
    <t>Elektriniai skrudintuvai</t>
  </si>
  <si>
    <t>Plokšti šildytuvai</t>
  </si>
  <si>
    <t>Vaflių keptuvės</t>
  </si>
  <si>
    <t>Orkaitės</t>
  </si>
  <si>
    <t>Elektrinės orkaitės</t>
  </si>
  <si>
    <t>Mikrobangų krosnys</t>
  </si>
  <si>
    <t>Skrudintuvai, kaitvietės, šildomieji stalai, ir lankainiai</t>
  </si>
  <si>
    <t>Skrudintuvai</t>
  </si>
  <si>
    <t>Kaitvietės</t>
  </si>
  <si>
    <t>Šildomieji stalai</t>
  </si>
  <si>
    <t>Lankainiai</t>
  </si>
  <si>
    <t>Skardinių atidarytuvai</t>
  </si>
  <si>
    <t>Buitiniai elektros prietaisai, skirti kūno priežiūrai</t>
  </si>
  <si>
    <t>Plaukų kirpimo mašinėlės</t>
  </si>
  <si>
    <t>Kirpėjo įrankiai</t>
  </si>
  <si>
    <t>Plaukų džiovintuvai</t>
  </si>
  <si>
    <t>Rankų džiovinimo aparatai</t>
  </si>
  <si>
    <t>Buitiniai elektriniai valymo prietaisai; lygintuvai</t>
  </si>
  <si>
    <t>Indų plovimo mašinos</t>
  </si>
  <si>
    <t>Drabužių skalbimo ir džiovinimo mašinos</t>
  </si>
  <si>
    <t>Skalbyklės ir džiovyklės</t>
  </si>
  <si>
    <t>Džiovinimo ir lyginimo įrenginys</t>
  </si>
  <si>
    <t>Šiukšlių suspaudimo įtaisai</t>
  </si>
  <si>
    <t>Grindų priežiūros mašinos</t>
  </si>
  <si>
    <t>Grindų valymo mašinos</t>
  </si>
  <si>
    <t>Grindų blizgintuvai</t>
  </si>
  <si>
    <t>Dulkių siurbliai</t>
  </si>
  <si>
    <t>Dulkių siurblių priedai</t>
  </si>
  <si>
    <t>Elektriniai lygintuvai</t>
  </si>
  <si>
    <t>Gariniai lygintuvai</t>
  </si>
  <si>
    <t>Ventiliacijos arba recirkuliacijos gaubtai</t>
  </si>
  <si>
    <t>Ventiliacijos įrenginiai</t>
  </si>
  <si>
    <t>Ištraukimo ventiliatoriai</t>
  </si>
  <si>
    <t>Vandens šildytuvai ir pastatų šildymas; vandentiekio įrenginiai</t>
  </si>
  <si>
    <t>Elektriniai tekančiojo arba talpykloje laikomo vandens šildytuvai ir panardinamieji šildytuvai</t>
  </si>
  <si>
    <t>Šildymo įrenginiai</t>
  </si>
  <si>
    <t>Centrinio šildymo įrenginiai</t>
  </si>
  <si>
    <t>Varžinių elektrinių šildymo elementai</t>
  </si>
  <si>
    <t>Dirvos šildymo aparatai</t>
  </si>
  <si>
    <t>Elektriniai patalpų šildymo aparatai</t>
  </si>
  <si>
    <t>Vandentiekio įrenginiai</t>
  </si>
  <si>
    <t>Buitinių elektros prietaisų dalys</t>
  </si>
  <si>
    <t>Ventiliatoriai ir oro kondicionavimo prietaisai</t>
  </si>
  <si>
    <t>Ventiliatoriai</t>
  </si>
  <si>
    <t>Oro kondicionavimo prietaisai</t>
  </si>
  <si>
    <t>Neelektriniai buitiniai prietaisai</t>
  </si>
  <si>
    <t>Buitiniai maisto gaminimo ar šildymo įrenginiai</t>
  </si>
  <si>
    <t>Buitiniai maisto gaminimo prietaisai</t>
  </si>
  <si>
    <t>Dujiniai šaldytuvai</t>
  </si>
  <si>
    <t>Neelektriniai oro šildytuvai ar karšto oro skirstytuvai</t>
  </si>
  <si>
    <t>Oro šildytuvai</t>
  </si>
  <si>
    <t>Oro džiovintuvai</t>
  </si>
  <si>
    <t>Suspausto oro džiovintuvai</t>
  </si>
  <si>
    <t>Neelektriniai tekančiojo arba talpykloje laikomo vandens šildytuvai</t>
  </si>
  <si>
    <t>Dujiniai prietaisai</t>
  </si>
  <si>
    <t>Dujiniai šildytuvai</t>
  </si>
  <si>
    <t>Krosnių, viryklių, plokščių šildytuvų ir buitinių prietaisų dalys</t>
  </si>
  <si>
    <t>Krosnių dalys</t>
  </si>
  <si>
    <t>Viryklių dalys</t>
  </si>
  <si>
    <t>Plokščių šildytuvų dalys</t>
  </si>
  <si>
    <t>Valikliai ir poliravimo priemonės</t>
  </si>
  <si>
    <t>Gaivikliai ir vaškai</t>
  </si>
  <si>
    <t>Patalpų oro kvėpinimo arba gaivinimo preparatai</t>
  </si>
  <si>
    <t>Oro gaivikliai</t>
  </si>
  <si>
    <t>Oro gaiviklių laikikliai</t>
  </si>
  <si>
    <t>Sanitariniai oro gaivikliai</t>
  </si>
  <si>
    <t>Dezodorantai (patalpų)</t>
  </si>
  <si>
    <t>Blizginimo priemonės ir kremai</t>
  </si>
  <si>
    <t>Grindų blizginimo priemonės</t>
  </si>
  <si>
    <t>Batų blizginimo priemonės</t>
  </si>
  <si>
    <t>Poliruojantis vaškas</t>
  </si>
  <si>
    <t>Šluoti skirti mišiniai</t>
  </si>
  <si>
    <t>Sandarikliai</t>
  </si>
  <si>
    <t>Šveitimo pastos ir milteliai</t>
  </si>
  <si>
    <t>Organinės paviršinio aktyvumo medžiagos</t>
  </si>
  <si>
    <t>Valikliai su amoniaku</t>
  </si>
  <si>
    <t>Šarminiai valikliai</t>
  </si>
  <si>
    <t>Valikliai</t>
  </si>
  <si>
    <t>Skalbikliai</t>
  </si>
  <si>
    <t>Aliejaus tirpiklis</t>
  </si>
  <si>
    <t>Plovikliai</t>
  </si>
  <si>
    <t>Indų plovimo mašinoms skirti plovikliai</t>
  </si>
  <si>
    <t>Nuriebalinančios priemonės</t>
  </si>
  <si>
    <t>Riebalus naikinančios priemonės</t>
  </si>
  <si>
    <t>Valyti skirti mišiniai</t>
  </si>
  <si>
    <t>Skalauti skirti tirpalai</t>
  </si>
  <si>
    <t>Grindų valikliai</t>
  </si>
  <si>
    <t>Ekranų valikliai</t>
  </si>
  <si>
    <t>Automobilių valikliai</t>
  </si>
  <si>
    <t>Tualetų valikliai</t>
  </si>
  <si>
    <t>Automatiniai muilo dalytuvai</t>
  </si>
  <si>
    <t>Indų plovimo priemonės</t>
  </si>
  <si>
    <t>Indų plovimo milteliai</t>
  </si>
  <si>
    <t>Apsaugos nuo dulkių priemonės</t>
  </si>
  <si>
    <t>Juvelyrinių dirbinių valikliai</t>
  </si>
  <si>
    <t>Surinktas ir išvalytas</t>
  </si>
  <si>
    <t>Natūralus vanduo</t>
  </si>
  <si>
    <t>Geriamasis vanduo</t>
  </si>
  <si>
    <t>Negeriamas vanduo</t>
  </si>
  <si>
    <t>Pramoninės mašinos</t>
  </si>
  <si>
    <t>Mašinos mechaninei jėgai gaminti ir naudoti</t>
  </si>
  <si>
    <t>Turbinos ir varikliai</t>
  </si>
  <si>
    <t>Motorai</t>
  </si>
  <si>
    <t>Pakabinamieji laivų varikliai</t>
  </si>
  <si>
    <t>Turbinos (įrenginiai)</t>
  </si>
  <si>
    <t>Garo turbinos</t>
  </si>
  <si>
    <t>Hidraulinės turbinos</t>
  </si>
  <si>
    <t>Vandens ratai</t>
  </si>
  <si>
    <t>Dujų turbinos</t>
  </si>
  <si>
    <t>Turbinų įrenginiai</t>
  </si>
  <si>
    <t>Turbinų prietaisai</t>
  </si>
  <si>
    <t>Turbinų dalys</t>
  </si>
  <si>
    <t>Garo turbinų dalys</t>
  </si>
  <si>
    <t>Pamatinės plokštės</t>
  </si>
  <si>
    <t>Gaubtai</t>
  </si>
  <si>
    <t>Kondensacinės oro aušinimo sistemos</t>
  </si>
  <si>
    <t>Tepalinės alyvos sistemos</t>
  </si>
  <si>
    <t>Drėgmės separatoriai</t>
  </si>
  <si>
    <t>Džiovintuvai</t>
  </si>
  <si>
    <t>Rotaciniai įrenginiai</t>
  </si>
  <si>
    <t>Rotoriai</t>
  </si>
  <si>
    <t>Mentės</t>
  </si>
  <si>
    <t>Sukimo mechanizmai</t>
  </si>
  <si>
    <t>Hidraulinių turbinų dalys</t>
  </si>
  <si>
    <t>Dujų turbinų dalys</t>
  </si>
  <si>
    <t>Oro įleidimo sistemos</t>
  </si>
  <si>
    <t>Dujų įpurškimo modulis</t>
  </si>
  <si>
    <t>Dujinio kuro sistemos</t>
  </si>
  <si>
    <t>Vandens ratų dalys</t>
  </si>
  <si>
    <t>Siurbliai ir kompresoriai</t>
  </si>
  <si>
    <t>Hidrauliniai ar pneumatiniai varikliai ir jėgainės</t>
  </si>
  <si>
    <t>Hidrauliniai ar pneumatiniai cilindrai</t>
  </si>
  <si>
    <t>Hidrauliniai varikliai</t>
  </si>
  <si>
    <t>Pneumatiniai varikliai</t>
  </si>
  <si>
    <t>Hidraulinės jėgainės</t>
  </si>
  <si>
    <t>Pneumatinės jėgainės</t>
  </si>
  <si>
    <t>Siurbliai</t>
  </si>
  <si>
    <t>Skysčių siurbliai</t>
  </si>
  <si>
    <t>Gaisrų gesinimo siurbliai</t>
  </si>
  <si>
    <t>Kuro atsargų papildymo įranga sraigtasparniams</t>
  </si>
  <si>
    <t>Vandens siurbliai</t>
  </si>
  <si>
    <t>Aušinimo siurbliai</t>
  </si>
  <si>
    <t>Aušinimo vandens siurbliai</t>
  </si>
  <si>
    <t>Tepimo sistemos siurbliai</t>
  </si>
  <si>
    <t>Kuro siurbliai</t>
  </si>
  <si>
    <t>Betono siurbliai</t>
  </si>
  <si>
    <t>Skysčių stumiantieji siurbliai su grįžtamai slenkamuoju stūmoklio judėjimu</t>
  </si>
  <si>
    <t>Hidrauliniai maitinimo blokai</t>
  </si>
  <si>
    <t>Nuotekų siurbliai</t>
  </si>
  <si>
    <t>Siurbliai-dozatoriai</t>
  </si>
  <si>
    <t>Spaudimo didinimo įrenginys skysčiams</t>
  </si>
  <si>
    <t>Išcentriniai siurbliai ir skysčių keltuvai</t>
  </si>
  <si>
    <t>Medicininės paskirties siurbliai</t>
  </si>
  <si>
    <t>Maitinimo siurbliai</t>
  </si>
  <si>
    <t>Perfuzijos siurbliai</t>
  </si>
  <si>
    <t>Skysčių keltuvai</t>
  </si>
  <si>
    <t>Išcentriniai siurbliai</t>
  </si>
  <si>
    <t>Rotaciniai siurbliai</t>
  </si>
  <si>
    <t>Vakuuminiai siurbliai</t>
  </si>
  <si>
    <t>Oro siurbliai</t>
  </si>
  <si>
    <t>Rotoriniai siurbliai</t>
  </si>
  <si>
    <t>Laboratoriniai siurbliai ir priedai</t>
  </si>
  <si>
    <t>Peristaltiniai siurbliai</t>
  </si>
  <si>
    <t>Kompresoriai</t>
  </si>
  <si>
    <t>Dujų kompresoriai</t>
  </si>
  <si>
    <t>Rotaciniai kompresoriai</t>
  </si>
  <si>
    <t>Šaldymo įrenginių kompresoriai</t>
  </si>
  <si>
    <t>Oro kompresoriai</t>
  </si>
  <si>
    <t>Montuojami oro kompresoriai</t>
  </si>
  <si>
    <t>Turbokompresoriai</t>
  </si>
  <si>
    <t>Stumiantieji kompresoriai su grįžtamai slenkamuoju stūmoklio judėjimu</t>
  </si>
  <si>
    <t>Suspausto oro įranga</t>
  </si>
  <si>
    <t>Išcentriniai kompresoriai</t>
  </si>
  <si>
    <t>Civilinėje aviacijoje naudojami kompresoriai</t>
  </si>
  <si>
    <t>Siurblių, kompresorių, variklių ar jėgainių dalys</t>
  </si>
  <si>
    <t>Variklių ar jėgainių dalys</t>
  </si>
  <si>
    <t>Pneumatinių variklių dalys</t>
  </si>
  <si>
    <t>Hidraulinių variklių ar jėgainių dalys</t>
  </si>
  <si>
    <t>Reaktyvinių variklių dalys</t>
  </si>
  <si>
    <t>Siurblių ar skysčių keltuvų dalys</t>
  </si>
  <si>
    <t>Kuro, rankinių ir betono siurblių dalys</t>
  </si>
  <si>
    <t>Kuro siurblių dalys</t>
  </si>
  <si>
    <t>Rankinių siurblių dalys</t>
  </si>
  <si>
    <t>Betono siurblių dalys</t>
  </si>
  <si>
    <t>Stumiančiųjų siurblių su grįžtamai slenkamuoju stūmoklio judėjimu dalys</t>
  </si>
  <si>
    <t>Hidraulinių maitinimo blokų dalys</t>
  </si>
  <si>
    <t>Siurblių-dozatorių dalys</t>
  </si>
  <si>
    <t>Rotacinių stumiančiųjų siurblių dalys</t>
  </si>
  <si>
    <t>Išcentrinių siurblių dalys</t>
  </si>
  <si>
    <t>Oro ar vakuuminių siurblių, oro ar dujų kompresorių dalys</t>
  </si>
  <si>
    <t>Oro siurblių dalys</t>
  </si>
  <si>
    <t>Vakuuminių siurblių dalys</t>
  </si>
  <si>
    <t>Oro kompresorių dalys</t>
  </si>
  <si>
    <t>Dujų kompresorių dalys</t>
  </si>
  <si>
    <t>Čiaupai, ventiliai, vožtuvai ir panašūs įtaisai</t>
  </si>
  <si>
    <t>Čiaupai, ventiliai ir vožtuvai</t>
  </si>
  <si>
    <t>Vožtuvai pagal paskirtį</t>
  </si>
  <si>
    <t>Centrinio šildymo radiatorių vožtuvai</t>
  </si>
  <si>
    <t>Šliuzų vožtuvai</t>
  </si>
  <si>
    <t>Temperatūros reguliatoriai</t>
  </si>
  <si>
    <t>Redukciniai, reguliavimo, kontroliniai ar apsauginiai vožtuvai</t>
  </si>
  <si>
    <t>Redukciniai vožtuvai</t>
  </si>
  <si>
    <t>Reguliavimo vožtuvai</t>
  </si>
  <si>
    <t>Potvynių valdymo sklendės</t>
  </si>
  <si>
    <t>Procesų valdymo vožtuvai</t>
  </si>
  <si>
    <t>Kontroliniai vožtuvai</t>
  </si>
  <si>
    <t>Atgaliniai vožtuvai</t>
  </si>
  <si>
    <t>Apsauginiai vožtuvai</t>
  </si>
  <si>
    <t>Uždaromieji vožtuvai</t>
  </si>
  <si>
    <t>Slėgimo vamzdžių sklendės</t>
  </si>
  <si>
    <t>Hidrantai</t>
  </si>
  <si>
    <t>Dujų balionų ventiliai</t>
  </si>
  <si>
    <t>Vožtuvai pagal konstrukciją</t>
  </si>
  <si>
    <t>Plokšteliniai vožtuvai</t>
  </si>
  <si>
    <t>Vamzdynų (dujų, vandentiekio) vožtuvai</t>
  </si>
  <si>
    <t>Vožtuvų užsklandos</t>
  </si>
  <si>
    <t>Rutuliniai vožtuvai</t>
  </si>
  <si>
    <t>Adatiniai vožtuvai</t>
  </si>
  <si>
    <t>Rutuliniai čiaupai</t>
  </si>
  <si>
    <t>Kamštiniai čiaupai</t>
  </si>
  <si>
    <t>Droselinės sklendės</t>
  </si>
  <si>
    <t>Diafragminiai vožtuvai</t>
  </si>
  <si>
    <t>Sklandžiai</t>
  </si>
  <si>
    <t>Atbuliniai vožtuvai</t>
  </si>
  <si>
    <t>Apsauginiai vožtuvai, kontroliuojantys gręžiamos naftos tėkmę, ir kiti montažiniai vožtuvai</t>
  </si>
  <si>
    <t>Apsauginiai vožtuvai, kontroliuojantys gręžiamos naftos tėkmę</t>
  </si>
  <si>
    <t>Difuzoriai</t>
  </si>
  <si>
    <t>Vožtuvų sudedamosios dalys</t>
  </si>
  <si>
    <t>Sanitariniai čiaupai, ventiliai</t>
  </si>
  <si>
    <t>Čiaupų ir vožtuvų dalys</t>
  </si>
  <si>
    <t>Vožtuvo pavaros</t>
  </si>
  <si>
    <t>Elektromagnetinės vožtuvo pavaros</t>
  </si>
  <si>
    <t>Hidraulinės vožtuvo pavaros</t>
  </si>
  <si>
    <t>Pneumatinės vožtuvo pavaros</t>
  </si>
  <si>
    <t>Čiaupo dalys</t>
  </si>
  <si>
    <t>Vožtuvo dalys</t>
  </si>
  <si>
    <t>Krumpliaračiai, krumplinės pavaros ir varuomieji elementai</t>
  </si>
  <si>
    <t>Universalūs krumpliaračiai, krumplinės pavaros ir varomieji elementai</t>
  </si>
  <si>
    <t>Transmisijos, kumšteliniai ir alkūniniai velenai</t>
  </si>
  <si>
    <t>Transmisijos velenai</t>
  </si>
  <si>
    <t>Kumšteliniai velenai</t>
  </si>
  <si>
    <t>Alkūniniai velenai</t>
  </si>
  <si>
    <t>Guolių korpusai</t>
  </si>
  <si>
    <t>Krumpliaračiai ir krumplinės pavaros</t>
  </si>
  <si>
    <t>Smagračiai ir skriemuliai</t>
  </si>
  <si>
    <t>Gervės</t>
  </si>
  <si>
    <t>Sankabos</t>
  </si>
  <si>
    <t>Skriemulių blokai</t>
  </si>
  <si>
    <t>Velenų movos</t>
  </si>
  <si>
    <t>Universalios jungtys</t>
  </si>
  <si>
    <t>Krumplinės pavaros ir varomųjų elementų sudedamosios dalys</t>
  </si>
  <si>
    <t>Krumplinės pavaros elementai</t>
  </si>
  <si>
    <t>Varomųjų elementų sudedamosios dalys</t>
  </si>
  <si>
    <t>Branduoliniai reaktoriai ir dalys</t>
  </si>
  <si>
    <t>Branduoliniai reaktoriai</t>
  </si>
  <si>
    <t>Branduolinių reaktorių dalys</t>
  </si>
  <si>
    <t>Reaktoriaus aušinimo sistemos</t>
  </si>
  <si>
    <t>Branduolinio reaktoriaus korpuso dalys</t>
  </si>
  <si>
    <t>Katilų įranga</t>
  </si>
  <si>
    <t>Karšto vandens katilai</t>
  </si>
  <si>
    <t>Garo katilai</t>
  </si>
  <si>
    <t>Garo generatoriai</t>
  </si>
  <si>
    <t>Pagalbinė katilinė</t>
  </si>
  <si>
    <t>Garo kondensoriai</t>
  </si>
  <si>
    <t>Maisto, gėrimų ir tabako apdorojimo mašinos ir priedai</t>
  </si>
  <si>
    <t>Maisto, gėrimų ir tabako apdorojimo mašinos</t>
  </si>
  <si>
    <t>Pienininkystės mechaniniai įrenginiai</t>
  </si>
  <si>
    <t>Išcentriniai grietinėlės separatoriai</t>
  </si>
  <si>
    <t>Javų džiovintų daržovių apdorojimo mašinos</t>
  </si>
  <si>
    <t>Vaisvandenių ir alkoholinių gėrimų gamybos mašinos</t>
  </si>
  <si>
    <t>Žemės ūkio produktų virimo arba kepimo orkaitės, džiovintuvai ir kepimo arba šildymo įrenginiai</t>
  </si>
  <si>
    <t>Maisto gaminimo orkaitės</t>
  </si>
  <si>
    <t>Griliai</t>
  </si>
  <si>
    <t>Žemės ūkio produktų džiovintuvai</t>
  </si>
  <si>
    <t>Maisto ar gėrimų pramoninio ruošimo ar gaminimo mašinos</t>
  </si>
  <si>
    <t>Maisto smulkinimo mašinos</t>
  </si>
  <si>
    <t>Duonos raikymo mašinos</t>
  </si>
  <si>
    <t>Bekonienos pjaustymo peiliai</t>
  </si>
  <si>
    <t>Maisto perdirbimo mašinos</t>
  </si>
  <si>
    <t>Tešlos minkymo mašinos</t>
  </si>
  <si>
    <t>Tabako apdorojimo mašinų dalys</t>
  </si>
  <si>
    <t>Maisto, gėrimų ir tabako apdorojimo mašinų dalys</t>
  </si>
  <si>
    <t>Maisto perdirbimo mašinų dalys</t>
  </si>
  <si>
    <t>Pieninkystės mechaninių įrenginių dalys</t>
  </si>
  <si>
    <t>Melžimo mašinų dalys</t>
  </si>
  <si>
    <t>Gėrimų gamybos mašinų dalys</t>
  </si>
  <si>
    <t>Pramoninės ar laboratorinės krosnys, šiukšlių deginimo ir krematoriumų krosnys ir orkaitės</t>
  </si>
  <si>
    <t>Krosnių degikliai</t>
  </si>
  <si>
    <t>Atliekų deginimo krosnys</t>
  </si>
  <si>
    <t>Metalo lydymo krosnys</t>
  </si>
  <si>
    <t>Nebuitinės krosnys</t>
  </si>
  <si>
    <t>Prekybinės orkaitės</t>
  </si>
  <si>
    <t>Krematoriumų krosnys</t>
  </si>
  <si>
    <t>Krosnių degiklių, krosnių ar orkaičių dalys</t>
  </si>
  <si>
    <t>Kėlimo ir krovimo įrenginiai ir dalys</t>
  </si>
  <si>
    <t>Kėlimo ir krovimo įrenginiai</t>
  </si>
  <si>
    <t>Blokai skrysčiniai ir keltuvai</t>
  </si>
  <si>
    <t>Šachtų viršuje montuojama keltuvo gervė, gervės, pritaikytos požemio darbams ir špiliai</t>
  </si>
  <si>
    <t>Šachtų viršuje montuojama keltuvo gervė ir gervės, pritaikytos požemio darbams</t>
  </si>
  <si>
    <t>Šachtų viršuje montuojama keltuvo gervė</t>
  </si>
  <si>
    <t>Gervės, pritaikytos požemio darbams</t>
  </si>
  <si>
    <t>Špiliai</t>
  </si>
  <si>
    <t>Kėlikliai ir automobiliniai keltuvai</t>
  </si>
  <si>
    <t>Stacionarios pakėlimo sistemos</t>
  </si>
  <si>
    <t>Hidrauliniai kėlikliai</t>
  </si>
  <si>
    <t>Pneumatiniai kėlikliai</t>
  </si>
  <si>
    <t>Mechaniniai kėlikliai</t>
  </si>
  <si>
    <t>Automobiliniai keltuvai</t>
  </si>
  <si>
    <t>Kranai, mobiliosios kėlimo konstrukcijos ir gamyklose naudojamos važiuoklės su kėlimo kranais</t>
  </si>
  <si>
    <t>Kranai</t>
  </si>
  <si>
    <t>Uosto kranai</t>
  </si>
  <si>
    <t>Prieplaukos kranai</t>
  </si>
  <si>
    <t>Krovimo kranai</t>
  </si>
  <si>
    <t>Konteinerių kranai</t>
  </si>
  <si>
    <t>Bokštiniai kranai</t>
  </si>
  <si>
    <t>Tiltiniai kranai</t>
  </si>
  <si>
    <t>Mobilusis kranas</t>
  </si>
  <si>
    <t>Judantis tiltas</t>
  </si>
  <si>
    <t>Portaliniai strėliniai kranai</t>
  </si>
  <si>
    <t>Mobiliosios kėlimo konstrukcijos</t>
  </si>
  <si>
    <t>Platforminiai strėliniai kranai</t>
  </si>
  <si>
    <t>Automobiliniai kranai</t>
  </si>
  <si>
    <t>Sunkvežimių kranai</t>
  </si>
  <si>
    <t>Kranai rietuvai</t>
  </si>
  <si>
    <t>Automobiliniai krautuvai su šakėmis, gamyklose naudojamos važiuoklės, geležinkelio stočių platformose naudojami traktoriai</t>
  </si>
  <si>
    <t>Kėlimo važiuoklės</t>
  </si>
  <si>
    <t>Automobiliniai krautuvai su šakėmis</t>
  </si>
  <si>
    <t>Gamyklose naudojamos važiuoklės</t>
  </si>
  <si>
    <t>Gamyklose naudojamos važiuoklės su krovimo įrenginiais</t>
  </si>
  <si>
    <t>Geležinkelio stočių platformose naudojami traktoriai</t>
  </si>
  <si>
    <t>Transporto priemonės visais vairuojamais ratais</t>
  </si>
  <si>
    <t>Avarinių transporto priemonių įrenginiai</t>
  </si>
  <si>
    <t>Liftai, skipiniai keltuvai, keltuvai, eskalatoriai ir judantys pėsčiųjų takeliai</t>
  </si>
  <si>
    <t>Liftai</t>
  </si>
  <si>
    <t>Vonios keltuvai</t>
  </si>
  <si>
    <t>Krovininiai liftai</t>
  </si>
  <si>
    <t>Mechaniniai liftai</t>
  </si>
  <si>
    <t>Skipiniai keltuvai</t>
  </si>
  <si>
    <t>Dėžių keltuvai</t>
  </si>
  <si>
    <t>Keltuvai</t>
  </si>
  <si>
    <t>Eskalatoriai</t>
  </si>
  <si>
    <t>Judantys pėsčiųjų takeliai</t>
  </si>
  <si>
    <t>Keltuvai ir konvejeriai</t>
  </si>
  <si>
    <t>Pneumatiniai keltuvai ir konvejeriai</t>
  </si>
  <si>
    <t>Konvejeriai</t>
  </si>
  <si>
    <t>Kaušiniai nuolatiniam darbui pritaikyti keltuvai ar konvejeriai</t>
  </si>
  <si>
    <t>Juostiniai nuolatiniam darbui pritaikyti keltuvai ar konvejeriai</t>
  </si>
  <si>
    <t>Šarvuoti kasybos konvejeriai (AFCS)</t>
  </si>
  <si>
    <t>Konvejerio įrenginiai</t>
  </si>
  <si>
    <t>Konvejerio diržai</t>
  </si>
  <si>
    <t>Kėlimo, pernešimo, pakrovimo arba iškrovimo mašinos</t>
  </si>
  <si>
    <t>Šachtų vagonėlių stumtuvai, lokomotyvų arba vagonėlių mobiliosios platformos (traversers)</t>
  </si>
  <si>
    <t>Vienbėgis geležinkelis ar slidininkų kėlimo įranga</t>
  </si>
  <si>
    <t>Antžeminio vienbėgio geležinkelio įranga</t>
  </si>
  <si>
    <t>Krėsliniai keltuvai</t>
  </si>
  <si>
    <t>Slidininkų kėlimo įranga</t>
  </si>
  <si>
    <t>Greitojo perkėlimo įranga</t>
  </si>
  <si>
    <t>Sukamosios saugojimo ir išdavimo mašinos</t>
  </si>
  <si>
    <t>Mechaniniai krovimo įrenginiai</t>
  </si>
  <si>
    <t>Pakrovimo ir pernešimo mašinos</t>
  </si>
  <si>
    <t>Pakrovimo įrenginiai</t>
  </si>
  <si>
    <t>Iškrovimo įrenginiai</t>
  </si>
  <si>
    <t>Šoniniai krautuvai</t>
  </si>
  <si>
    <t>Konteinerių tvarkymo įrenginiai</t>
  </si>
  <si>
    <t>Kėlimo ir krovimo įrenginių dalys</t>
  </si>
  <si>
    <t>Kranų dalys</t>
  </si>
  <si>
    <t>Gamyklose naudojamų važiuoklių dalys</t>
  </si>
  <si>
    <t>Liftų, skipinių keltuvų ar eskalatorių dalys</t>
  </si>
  <si>
    <t>Liftų dalys</t>
  </si>
  <si>
    <t>Skipinių keltuvų dalys</t>
  </si>
  <si>
    <t>Eskalatoriaus dalys</t>
  </si>
  <si>
    <t>Judančių pesčiųjų takelių dalys</t>
  </si>
  <si>
    <t>Konvejerių dalys</t>
  </si>
  <si>
    <t>Juostinių konvejerių dalys</t>
  </si>
  <si>
    <t>Kaušinių konvejerių dalys</t>
  </si>
  <si>
    <t>Keltuvo gervės, ir kiti kėlimo ar krovimo įrenginiai</t>
  </si>
  <si>
    <t>Kranų ir ekskavatorių kaušai, semtuvai, griebtuvai ir spaustuvai</t>
  </si>
  <si>
    <t>Aušinimo ir vėdinimo įrenginiai</t>
  </si>
  <si>
    <t>Šilumokaičiai, oro kondicionavimo ir šaldymo įrenginiai ir filtravimo mašinos</t>
  </si>
  <si>
    <t>Šilumokaičiai ir oro bei kitų dujų skystinimo mašinos</t>
  </si>
  <si>
    <t>Šilumokaičiai</t>
  </si>
  <si>
    <t>Šiluminiai siurbliai</t>
  </si>
  <si>
    <t>Oro bei kitų dujų skystinimo mašinos</t>
  </si>
  <si>
    <t>Oro kondicionavimo įranga</t>
  </si>
  <si>
    <t>Languose montuojami oro kondicionavimo įrenginiai</t>
  </si>
  <si>
    <t>Ant sienos montuojami oro kondicionavimo įrenginiai</t>
  </si>
  <si>
    <t>Šildymo, vėdinimo ir oro kondicionavimo įrangos komplektai</t>
  </si>
  <si>
    <t>Automobilių oro kondicionieriai</t>
  </si>
  <si>
    <t>Oro kondicionavimo įrenginių dalys</t>
  </si>
  <si>
    <t>Drėkintuvai</t>
  </si>
  <si>
    <t>Ventiliacinės grotelės</t>
  </si>
  <si>
    <t>Šaldymo ir užšaldymo įrenginiai</t>
  </si>
  <si>
    <t>Užšaldymo įrenginiai</t>
  </si>
  <si>
    <t>Šaldymo įrenginiai</t>
  </si>
  <si>
    <t>Šaldytuvai-vitrinos</t>
  </si>
  <si>
    <t>Šaldytuvai-prekystaliai</t>
  </si>
  <si>
    <t>Prekybiniai šaldymo įrenginiai</t>
  </si>
  <si>
    <t>Dujų filtravimo ar gryninimo mašinos ir aparatai</t>
  </si>
  <si>
    <t>Elektrostatiniai oro ir dujų valikliai</t>
  </si>
  <si>
    <t>Filtravimo aparatai</t>
  </si>
  <si>
    <t>Oro filtrai</t>
  </si>
  <si>
    <t>Dujų filtrai</t>
  </si>
  <si>
    <t>Centrinių šiluminių katilai</t>
  </si>
  <si>
    <t>Vėdinimo įrenginiai</t>
  </si>
  <si>
    <t>Dūmų ištraukimo įrenginiai</t>
  </si>
  <si>
    <t>Nebuitiniai ventiliatoriai</t>
  </si>
  <si>
    <t>Ventiliatorių dalys</t>
  </si>
  <si>
    <t>Šaldymo ir užšaldymo įrenginių bei šiluminių siurblių dalys</t>
  </si>
  <si>
    <t>Šaldymo įrenginių dalys</t>
  </si>
  <si>
    <t>Užšaldymo įrenginių dalys</t>
  </si>
  <si>
    <t>Šiluminių siurblių dalys</t>
  </si>
  <si>
    <t>Staklės</t>
  </si>
  <si>
    <t>Lazerių valdomos staklės ir mechaninio apdirbimo centrai</t>
  </si>
  <si>
    <t>Specialios paskirties staklės</t>
  </si>
  <si>
    <t>Mechaninio apdirbimo centras</t>
  </si>
  <si>
    <t>Horizontaliojo veleno mechaninio apdirbimo centras</t>
  </si>
  <si>
    <t>Vertikaliojo veleno mechaninio apdirbimo centras</t>
  </si>
  <si>
    <t>Tekinimo, gręžimo ir frezavimo staklės</t>
  </si>
  <si>
    <t>Tekinimo staklės</t>
  </si>
  <si>
    <t>CNC tekinimo staklės</t>
  </si>
  <si>
    <t>Sriegių užsriegimo arba įsriegimo staklės</t>
  </si>
  <si>
    <t>Frezavimo staklės</t>
  </si>
  <si>
    <t>Metalo apdirbimo staklės</t>
  </si>
  <si>
    <t>Metalų apdailos staklės</t>
  </si>
  <si>
    <t>Skaitmeninio programinio valdymo metalo apdirbimo staklės</t>
  </si>
  <si>
    <t>Lenkimo, lankstymo, tiesinimo ar išlyginimo staklės</t>
  </si>
  <si>
    <t>Kalimo staklės</t>
  </si>
  <si>
    <t>Štampavimo staklės</t>
  </si>
  <si>
    <t>Presai</t>
  </si>
  <si>
    <t>Hidrauliniai presai</t>
  </si>
  <si>
    <t>Metalo gręžimo, tekinimo ar frezavimo staklės</t>
  </si>
  <si>
    <t>Metalo gręžimo staklės</t>
  </si>
  <si>
    <t>Metalo tekinimo staklės</t>
  </si>
  <si>
    <t>Metalo frezavimo staklės</t>
  </si>
  <si>
    <t>Metalo mechaninio apdirbimo centras</t>
  </si>
  <si>
    <t>Kietųjų medžiagų, išskyrus metalą, apdirbimo staklės</t>
  </si>
  <si>
    <t>Akmens, keramikos, betono ar stiklo apdirbimo staklės</t>
  </si>
  <si>
    <t>Akmens apdirbimo staklės</t>
  </si>
  <si>
    <t>Keramikos apdirbimo staklės</t>
  </si>
  <si>
    <t>Betono apdirbimo staklės</t>
  </si>
  <si>
    <t>Stiklo apdirbimo staklės</t>
  </si>
  <si>
    <t>Medžio, kaulo, kamštienos, kietosios gumos ar kietųjų plastikų apdirbimo staklės</t>
  </si>
  <si>
    <t>Medžio apdirbimo staklės</t>
  </si>
  <si>
    <t>Kaulo apdirbimo staklės</t>
  </si>
  <si>
    <t>Kamštienos apdirbimo staklės</t>
  </si>
  <si>
    <t>Kietosios gumos apdirbimo staklės</t>
  </si>
  <si>
    <t>Kietųjų plastikų apdirbimo staklės</t>
  </si>
  <si>
    <t>Pneumatiniai ar varikliniai rankiniai įrankiai</t>
  </si>
  <si>
    <t>Pneumatiniai rankiniai įrankiai</t>
  </si>
  <si>
    <t>Rankiniai elektromechaniniai įrankiai</t>
  </si>
  <si>
    <t>Litavimo, litavimo kietuoju lydmetaliu ir suvirinimo įrankiai, paviršiaus šiluminio apdorojimo ir karštojo purškimo mašinos ir įrenginiai</t>
  </si>
  <si>
    <t>Litavimo ir litavimo kietuoju lydmetaliu įrenginiai</t>
  </si>
  <si>
    <t>Litavimo įrenginiai</t>
  </si>
  <si>
    <t>Litavimo kietuoju lydmetaliu įrenginiai</t>
  </si>
  <si>
    <t>Suvirinimo įrenginiai</t>
  </si>
  <si>
    <t>Elektriniai suvirinimo įrenginiai</t>
  </si>
  <si>
    <t>Neelektriniai suvirinimo įrenginiai</t>
  </si>
  <si>
    <t>Paviršiaus šiluminio apdorojimo mašinos</t>
  </si>
  <si>
    <t>Lydymo įrenginiai</t>
  </si>
  <si>
    <t>Plastmasės lydymo įrenginiai</t>
  </si>
  <si>
    <t>Metalo purškimo mašinos</t>
  </si>
  <si>
    <t>Staklių dalys ir reikmenys</t>
  </si>
  <si>
    <t>Įrankių laikikliai</t>
  </si>
  <si>
    <t>Laboratorinių įrankių laikikliai</t>
  </si>
  <si>
    <t>Mėgintuvėlių laikikliai (laboratorinėms vonioms)</t>
  </si>
  <si>
    <t>Staklėmis apdirbamų detalių laikikliai</t>
  </si>
  <si>
    <t>Staklių dalinantieji specialūs įtaisai</t>
  </si>
  <si>
    <t>Metalo apdirbimo staklių dalys ir reikmenys</t>
  </si>
  <si>
    <t>Kietųjų medžiagų apdirbimo staklių dalys ir reikmenys</t>
  </si>
  <si>
    <t>Grandininių pjūklų dalys</t>
  </si>
  <si>
    <t>Rankinių įrankių dalys</t>
  </si>
  <si>
    <t>Pneumatinių įrankių dalys</t>
  </si>
  <si>
    <t>Tekstilės, aprangos ir odos gamybos mašinos</t>
  </si>
  <si>
    <t>Tekstilės mašinos</t>
  </si>
  <si>
    <t>Cheminių tekstilės medžiagų apdirbimo mašinos</t>
  </si>
  <si>
    <t>Tekstilės verptuvai</t>
  </si>
  <si>
    <t>Audimo staklės</t>
  </si>
  <si>
    <t>Mezgimo mašinos</t>
  </si>
  <si>
    <t>Siuvamosios mašinos</t>
  </si>
  <si>
    <t>Skalbyklinės skalbimo, sausojo valymo ir džiovinimo mašinos</t>
  </si>
  <si>
    <t>Skalbimo įranga</t>
  </si>
  <si>
    <t>Skalbimo įrenginiai</t>
  </si>
  <si>
    <t>Skalbimo mašinos</t>
  </si>
  <si>
    <t>Sausojo valymo mašinos</t>
  </si>
  <si>
    <t>Džiovinimo mašinos</t>
  </si>
  <si>
    <t>Baltinių lyginimo ir lankstymo įrenginiai</t>
  </si>
  <si>
    <t>Baltinių lankstymo įrenginiai</t>
  </si>
  <si>
    <t>Tekstilės apdailos mašinos</t>
  </si>
  <si>
    <t>Lyginimo mašinos</t>
  </si>
  <si>
    <t>Lyginimo presai</t>
  </si>
  <si>
    <t>Tekstilės ir drabužių gamybos mašinų dalys</t>
  </si>
  <si>
    <t>Popieriaus ir kartono gamybos mašinos</t>
  </si>
  <si>
    <t>Popieriaus ir kartono gamybos mašinų dalys</t>
  </si>
  <si>
    <t>Įvairios bendrosios ir specialiosios paskirties mašinos</t>
  </si>
  <si>
    <t>Distiliavimo, filtravimo ir rektifikavimo aparatai</t>
  </si>
  <si>
    <t>Skysčių filtravimo ir gryninimo mašinos ir aparatai</t>
  </si>
  <si>
    <t>Skysčių filtravimo mašinos ir aparatai</t>
  </si>
  <si>
    <t>Gręžimo purvo filtravimo aparatai</t>
  </si>
  <si>
    <t>Hidrocikloninės mašinos</t>
  </si>
  <si>
    <t>Gėrimų filtravimo ir gryninimo aparatai</t>
  </si>
  <si>
    <t>Vandens filtravimo ar gryninimo mašinos ar aparatai</t>
  </si>
  <si>
    <t>Vandens filtravimo aparatai</t>
  </si>
  <si>
    <t>Deaeracijos aparatai</t>
  </si>
  <si>
    <t>Vandens gryninimo aparatai</t>
  </si>
  <si>
    <t>Nudruskinimo aparatai</t>
  </si>
  <si>
    <t>Filtravimo mašinų įrenginiai</t>
  </si>
  <si>
    <t>Alyvos, degalų ir oro filtrai</t>
  </si>
  <si>
    <t>Alyvos filtrai</t>
  </si>
  <si>
    <t>Degalų filtrai</t>
  </si>
  <si>
    <t>Oro ėmiklių filtrai</t>
  </si>
  <si>
    <t>Perdirbimo įrenginiai</t>
  </si>
  <si>
    <t>Butelių plovimo, pakavimo, svėrimo ir purškimo mašinos</t>
  </si>
  <si>
    <t>Butelių ar kitos taros plovimo, pripildymo, pakavimo ar vyniojimo mašinos</t>
  </si>
  <si>
    <t>Butelių ar kitos taros valymo ar džiovinimo mašinos</t>
  </si>
  <si>
    <t>Butelių, skardinių ar kitos taros pripildymo ar uždarymo mašinos</t>
  </si>
  <si>
    <t>Pakavimo ar vyniojimo mašinos</t>
  </si>
  <si>
    <t>Rišimo mašinos</t>
  </si>
  <si>
    <t>Fasavimo mašinos</t>
  </si>
  <si>
    <t>Vyniojimo mašinos</t>
  </si>
  <si>
    <t>Svėrimo mašinos ir svarstyklės</t>
  </si>
  <si>
    <t>Svėrimo mašinos</t>
  </si>
  <si>
    <t>Balansinės svarstyklės</t>
  </si>
  <si>
    <t>Svarstyklės</t>
  </si>
  <si>
    <t>Prekybinės svarstyklės</t>
  </si>
  <si>
    <t>Nuolatinio prekių svėrimo svarstyklės</t>
  </si>
  <si>
    <t>Kontrolinės svarstyklės</t>
  </si>
  <si>
    <t>Garo ar smėliasrovės mašinos</t>
  </si>
  <si>
    <t>Purškimo įrenginiai</t>
  </si>
  <si>
    <t>Pulverizatoriai</t>
  </si>
  <si>
    <t>Mechaniniai išmetimo, išsklaidymo ar purškimo prietaisai</t>
  </si>
  <si>
    <t>Dujų išsklaidymo aparatai</t>
  </si>
  <si>
    <t>Nukenksminimo įrenginiai</t>
  </si>
  <si>
    <t>Hermetiški vandeniniai valymo aparatai</t>
  </si>
  <si>
    <t>Aukšto spaudimo valymo aparatai</t>
  </si>
  <si>
    <t>Nuo kvapų apsaugantis aparatas</t>
  </si>
  <si>
    <t>Centrifūgos, kalandravimo mašinos ar prekybos automatai</t>
  </si>
  <si>
    <t>Centrifūgos</t>
  </si>
  <si>
    <t>Laboratorinės centrifugos ir priedai</t>
  </si>
  <si>
    <t>Grindų centrifugos</t>
  </si>
  <si>
    <t>Stalo centrifugos</t>
  </si>
  <si>
    <t>Centrifugų reduktoriai</t>
  </si>
  <si>
    <t>Centrifugų rotaciniai įtaisai</t>
  </si>
  <si>
    <t>Kalandravimo mašinos</t>
  </si>
  <si>
    <t>Valcavimo mašinos</t>
  </si>
  <si>
    <t>Prekybos automatai</t>
  </si>
  <si>
    <t>Higienos reikmenų prekybos automatai</t>
  </si>
  <si>
    <t>Pašto ženklų prekybos automatai</t>
  </si>
  <si>
    <t>Prekių prekybos automatai</t>
  </si>
  <si>
    <t>Medžiagų šiluminio apdorojimo mašinos</t>
  </si>
  <si>
    <t>Dujų šiluminio apdorojimo mašinos</t>
  </si>
  <si>
    <t>Krosnelės ir priedai</t>
  </si>
  <si>
    <t>Vakuuminės krosnelės</t>
  </si>
  <si>
    <t>Termostatinės vonios ir priedai</t>
  </si>
  <si>
    <t>Šaldymo ritės</t>
  </si>
  <si>
    <t>Ultragarso vonios</t>
  </si>
  <si>
    <t>Panardinamieji termostatai</t>
  </si>
  <si>
    <t>Panardinamieji aušintuvai</t>
  </si>
  <si>
    <t>Šaldomieji ir šaldomieji-šildomieji cirkuliatoriai</t>
  </si>
  <si>
    <t>Recirkuliaciniai aušintuvai</t>
  </si>
  <si>
    <t>Aukštatemperatūriai cirkuliatoriai</t>
  </si>
  <si>
    <t>Šildomieji cirkuliatoriai</t>
  </si>
  <si>
    <t>Vonių dangčiai</t>
  </si>
  <si>
    <t>Bendrosios paskirties mašinų dalys</t>
  </si>
  <si>
    <t>Centrifūgų dalys</t>
  </si>
  <si>
    <t>Kalandravimo mašinų dalys</t>
  </si>
  <si>
    <t>Valcavimo mašinų dalys</t>
  </si>
  <si>
    <t>Filtravimo mašinų dalys</t>
  </si>
  <si>
    <t>Valymo mašinų dalys</t>
  </si>
  <si>
    <t>Purškimo mašinų dalys</t>
  </si>
  <si>
    <t>Svėrimo mašinų svarsčiai</t>
  </si>
  <si>
    <t>Nebuitinės indų plovimo mašinos</t>
  </si>
  <si>
    <t>Vadovavimo ir valdymo sistemų, spausdinimo, grafikos, biurų automatizavimo ir informacijos apdorojimo įrenginiai</t>
  </si>
  <si>
    <t>Vadovavimo ir valdymo sistema</t>
  </si>
  <si>
    <t>Prieigos valdymo sistema</t>
  </si>
  <si>
    <t>SCADA (duomenų surinkimo, apdorojimo ir valdymo) ir lygiavertės sistemos</t>
  </si>
  <si>
    <t>Transporto priemonių vietos nustatymo sistema</t>
  </si>
  <si>
    <t>Dispečerinė sistema</t>
  </si>
  <si>
    <t>Spausdinimo ir grafikos įrenginiai</t>
  </si>
  <si>
    <t>Filmų spausdinimo sistema</t>
  </si>
  <si>
    <t>Spaustuvės presas</t>
  </si>
  <si>
    <t>Grafinio darbo vietos</t>
  </si>
  <si>
    <t>Hektografai</t>
  </si>
  <si>
    <t>Graviravimo mašinos</t>
  </si>
  <si>
    <t>Monetų presas</t>
  </si>
  <si>
    <t>Biurų automatizavimo įranga</t>
  </si>
  <si>
    <t>Informacijos apdorojimo sistema</t>
  </si>
  <si>
    <t>Sandėlių valdymo sistema</t>
  </si>
  <si>
    <t>Saugyklų sistema</t>
  </si>
  <si>
    <t>Kontroleris</t>
  </si>
  <si>
    <t>Skaitmeninis nuotolinio valdymo įtaisas</t>
  </si>
  <si>
    <t>Išdavimo įtaisai</t>
  </si>
  <si>
    <t>Gėrimų išdavimo įtaisai</t>
  </si>
  <si>
    <t>Higieninių reikmenų išdavimo mašinos</t>
  </si>
  <si>
    <t>Tualetinio popieriaus išdavimo sistema</t>
  </si>
  <si>
    <t>Indų plovyklių, plovimo ir valymo, pripildymo, pakavimo ar vyniojimo mašinų dalys</t>
  </si>
  <si>
    <t>Indų plovimo mašinų dalys</t>
  </si>
  <si>
    <t>Plovimo mašinų dalys</t>
  </si>
  <si>
    <t>Pripildymo mašinų dalys</t>
  </si>
  <si>
    <t>Pakavimo mašinų dalys</t>
  </si>
  <si>
    <t>Vyniojimo mašinų dalys</t>
  </si>
  <si>
    <t>Dujų generatoriai</t>
  </si>
  <si>
    <t>Ozono generatoriai</t>
  </si>
  <si>
    <t>Įvairios specialios paskirties mašinos</t>
  </si>
  <si>
    <t>Popieriaus, spausdinimo ir knygų rišimo mašinos ir dalys</t>
  </si>
  <si>
    <t>Knygų rišimo mašinos</t>
  </si>
  <si>
    <t>Brošiūravimo mašinos</t>
  </si>
  <si>
    <t>Spausdinimo mašinos</t>
  </si>
  <si>
    <t>Ofsetinės spaudos mašinos</t>
  </si>
  <si>
    <t>Poligrafinės rinkimo mašinos</t>
  </si>
  <si>
    <t>Bilietų spausdintuvai</t>
  </si>
  <si>
    <t>Fotorinkimo sistema</t>
  </si>
  <si>
    <t>Medžio, popieriaus masės, popieriaus ar kartono džiovyklos</t>
  </si>
  <si>
    <t>Spausdinimo ir knygų rišimo mašinų dalys</t>
  </si>
  <si>
    <t>Specialios paskirties elektros prekės</t>
  </si>
  <si>
    <t>Faradėjaus narvas</t>
  </si>
  <si>
    <t>Surdokamera</t>
  </si>
  <si>
    <t>Elektromagnetinį lauką sugerianti medžiaga</t>
  </si>
  <si>
    <t>Chemijos pramonės mašinos</t>
  </si>
  <si>
    <t>Chloravimo įrenginiai</t>
  </si>
  <si>
    <t>Dozavimo mašinos</t>
  </si>
  <si>
    <t>Gumos ir plastmasės gaminių mašinos</t>
  </si>
  <si>
    <t>Plastikinių langų ir rėmų gamybos mašinos</t>
  </si>
  <si>
    <t>Plastiko gaminių mašinos</t>
  </si>
  <si>
    <t>Laminavimo reikmenys</t>
  </si>
  <si>
    <t>Laminatoriai</t>
  </si>
  <si>
    <t>Įvairios valymo mašinos</t>
  </si>
  <si>
    <t>Tunelių plovyklė</t>
  </si>
  <si>
    <t>Paplūdimių valymo mašinos</t>
  </si>
  <si>
    <t>Nuotekų valymo mechaniniai įrenginiai</t>
  </si>
  <si>
    <t>Smulkintuvai</t>
  </si>
  <si>
    <t>Maceratoriai nuotekoms valyti</t>
  </si>
  <si>
    <t>Nuotekų presai</t>
  </si>
  <si>
    <t>Grandyklės</t>
  </si>
  <si>
    <t>Maišytuvai</t>
  </si>
  <si>
    <t>Nuotekų rėčiai</t>
  </si>
  <si>
    <t>Sodrinimo deguonimi įrenginiai</t>
  </si>
  <si>
    <t>Nusodintuvai</t>
  </si>
  <si>
    <t>Sedimentacijos baseinai</t>
  </si>
  <si>
    <t>Dumblo perdirbimo įrenginiai</t>
  </si>
  <si>
    <t>Vamzdynų mašinos</t>
  </si>
  <si>
    <t>Vamzdynų vidinio paviršiaus apžiūros mašinos</t>
  </si>
  <si>
    <t>Vamzdynų vidinio paviršiaus valymo mašinos</t>
  </si>
  <si>
    <t>Pramoniniai robotai</t>
  </si>
  <si>
    <t>Padėklų atrinkimo sistema</t>
  </si>
  <si>
    <t>Padėklų atitaisymo sistema</t>
  </si>
  <si>
    <t>Nebuitiniai dulkių siurbliai ir grindų blizgintuvai</t>
  </si>
  <si>
    <t>Nebuitiniai dulkių siurbliai</t>
  </si>
  <si>
    <t>Nebuitiniai grindų blizgintuvai</t>
  </si>
  <si>
    <t>Nebuitinių dulkių siurblių dalys</t>
  </si>
  <si>
    <t>Nebuitinių grindų blizgintuvų dalys</t>
  </si>
  <si>
    <t>Kasybos, karjerų eksploatavimo ir statybos mašinos bei įrenginiai</t>
  </si>
  <si>
    <t>Kasybos įrenginiai</t>
  </si>
  <si>
    <t>Akmens anglių arba uolienų kirtimo, tunelių kasimo, gręžimo ar vertikaliojo kasimo mašinos</t>
  </si>
  <si>
    <t>Gręžinių gręžimo mašinos</t>
  </si>
  <si>
    <t>Gręžinių galvučių eksploatavimo įrankiai</t>
  </si>
  <si>
    <t>Vertikaliojo vamzdžio aparatas</t>
  </si>
  <si>
    <t>Gręžinių užbaigimo įrenginiai</t>
  </si>
  <si>
    <t>Gręžinių intervenciniai įrenginiai</t>
  </si>
  <si>
    <t>Gręžinių tikrinimo įrenginiai</t>
  </si>
  <si>
    <t>Apsaugos nuo naftos fontanų ištryškimo (BOP) įrenginiai</t>
  </si>
  <si>
    <t>Akmens anglių arba uolienų kirtimo mašinos</t>
  </si>
  <si>
    <t>Tunelių kasimo mašinos</t>
  </si>
  <si>
    <t>Gręžimo mašinos</t>
  </si>
  <si>
    <t>Molai</t>
  </si>
  <si>
    <t>Uolienų gręžimo įrenginiai</t>
  </si>
  <si>
    <t>Vertikaliojo kasimo mašinos</t>
  </si>
  <si>
    <t>Gręžimo įrenginiai</t>
  </si>
  <si>
    <t>Verslinės žvejybinės platformos jūroje</t>
  </si>
  <si>
    <t>Įrenginiai jūroje</t>
  </si>
  <si>
    <t>Gręžimo įrenginys jūroje</t>
  </si>
  <si>
    <t>Naftos gręžinių gręžimo įrenginiai</t>
  </si>
  <si>
    <t>Gręžimo mašinos (grąžtai)</t>
  </si>
  <si>
    <t>Gręžimo bokštas</t>
  </si>
  <si>
    <t>Grąžtai</t>
  </si>
  <si>
    <t>Lynų įranga</t>
  </si>
  <si>
    <t>Įleidžiamoji ir iškeliamoji gręžinio įranga</t>
  </si>
  <si>
    <t>Naftos platformų įrenginiai</t>
  </si>
  <si>
    <t>Pavažos</t>
  </si>
  <si>
    <t>Ant pavažų montuojami moduliai</t>
  </si>
  <si>
    <t>Naftos telkinių mašinos</t>
  </si>
  <si>
    <t>Panardinamieji siurbliai</t>
  </si>
  <si>
    <t>Jūriniai povandeniniai įrenginiai</t>
  </si>
  <si>
    <t>Jūrinės povandeninės valdymo sistemos</t>
  </si>
  <si>
    <t>Išgrąžų įrenginiai</t>
  </si>
  <si>
    <t>Mobilios hidraulinės šachtų atramos</t>
  </si>
  <si>
    <t>Žemės perstūmos ir kasimo mašinos bei susijusios dalys</t>
  </si>
  <si>
    <t>Žemės perstūmos mašinos</t>
  </si>
  <si>
    <t>Buldozeriai</t>
  </si>
  <si>
    <t>Buldozeriai su paslankiu verstuvu</t>
  </si>
  <si>
    <t>Greideriai ir lygintuvai</t>
  </si>
  <si>
    <t>Kelio greideriai</t>
  </si>
  <si>
    <t>Skreperiai</t>
  </si>
  <si>
    <t>Plūktuvai</t>
  </si>
  <si>
    <t>Frontaliniai vienkaušiai krautuvai</t>
  </si>
  <si>
    <t>Frontaliniai vienkaušiai krautuvai su galiniais kaušais</t>
  </si>
  <si>
    <t>Frontaliniai vienkaušiai krautuvai be galinių kaušų</t>
  </si>
  <si>
    <t>Mechaniniai semtuvai, ekskavatoriai ir vienkaušiai krautuvai bei kasybos mašinos</t>
  </si>
  <si>
    <t>Mechaniniai semtuvai</t>
  </si>
  <si>
    <t>Mechaniniai kaušiniai krautuvai</t>
  </si>
  <si>
    <t>Kasimo mašinos</t>
  </si>
  <si>
    <t>Mechaniniai ekskavatoriai</t>
  </si>
  <si>
    <t>Statybos mašinos ir įrenginiai</t>
  </si>
  <si>
    <t>Civilinė inžinerijos mašinos</t>
  </si>
  <si>
    <t>Poliakalės</t>
  </si>
  <si>
    <t>Kelių paviršiaus dengimo mašinos</t>
  </si>
  <si>
    <t>Reismusinės arba obliavimo staklės</t>
  </si>
  <si>
    <t>Kraštų apkapojimo staklės</t>
  </si>
  <si>
    <t>Grindimo mašinos</t>
  </si>
  <si>
    <t>Kelio volai</t>
  </si>
  <si>
    <t>Mechaniniai volai</t>
  </si>
  <si>
    <t>Plūginiai ir rotoriniai sniego valytuvai</t>
  </si>
  <si>
    <t>Plūginiai sniego valytuvai</t>
  </si>
  <si>
    <t>Rotoriniai sniego valytuvai</t>
  </si>
  <si>
    <t>Poliatraukės</t>
  </si>
  <si>
    <t>Sutankinimo mechaniniai įrenginiai</t>
  </si>
  <si>
    <t>Kabelių klojimo mechaniniai įrenginiai</t>
  </si>
  <si>
    <t>Statybiniai įrenginiai</t>
  </si>
  <si>
    <t>Tiltų kabinimo įrenginiai</t>
  </si>
  <si>
    <t>Išmontavimo įrenginiai</t>
  </si>
  <si>
    <t>Drėkinimo įrenginiai</t>
  </si>
  <si>
    <t>Drenažo įrenginiai</t>
  </si>
  <si>
    <t>Plaukymo baseinų įrenginiai</t>
  </si>
  <si>
    <t>Parkų ir žaidimo aikštelių įrenginiai</t>
  </si>
  <si>
    <t>Žaidimo aikščių priežiūros įrenginiai</t>
  </si>
  <si>
    <t>Surenkamieji įrenginiai</t>
  </si>
  <si>
    <t>Hidraulinė įranga</t>
  </si>
  <si>
    <t>Hidrauliniai įrenginiai</t>
  </si>
  <si>
    <t>Įrenginių komplektai</t>
  </si>
  <si>
    <t>Mineralų apdorojimo ir liejimo formų gaminimo mašinos</t>
  </si>
  <si>
    <t>Mineralų apdorojimo mašinos</t>
  </si>
  <si>
    <t>Rūšiavimo ir sijojimo mašinos</t>
  </si>
  <si>
    <t>Žvyro ir bitumo maišymo mašinos</t>
  </si>
  <si>
    <t>Cemento arba skiedinio maišyklės</t>
  </si>
  <si>
    <t>Cemento maišyklės</t>
  </si>
  <si>
    <t>Malimo mašinos</t>
  </si>
  <si>
    <t>Akmens anglių smulkinimo mašinos</t>
  </si>
  <si>
    <t>Liejimo formos</t>
  </si>
  <si>
    <t>Liejimo formų gaminimo mašinos</t>
  </si>
  <si>
    <t>Vikšrinės transporto priemonės</t>
  </si>
  <si>
    <t>Kasybos, karjerų eksploatavimo ir statybos mašinų dalys</t>
  </si>
  <si>
    <t>Gręžimo mašinų dalys</t>
  </si>
  <si>
    <t>Gręžinių gręžimo mašinų dalys</t>
  </si>
  <si>
    <t>Tilto kaiščiai</t>
  </si>
  <si>
    <t>Pramoniniai grąžtai</t>
  </si>
  <si>
    <t>Gręžimo kaušai</t>
  </si>
  <si>
    <t>Geležiniai gręžinių gręžimo įrenginiai</t>
  </si>
  <si>
    <t>Ritininiai konvejeriai</t>
  </si>
  <si>
    <t>Šlamo konvejerio pakabinimo įranga</t>
  </si>
  <si>
    <t>Bakų tvirtinimo įranga</t>
  </si>
  <si>
    <t>Šulinių keltuvų dalys</t>
  </si>
  <si>
    <t>Apsauginių vamzdžių pakabos</t>
  </si>
  <si>
    <t>Įleidžiamieji ir iškeliamieji gręžinio įrenginiai</t>
  </si>
  <si>
    <t>Produkcijos keltuvo įtempimo įtaisai</t>
  </si>
  <si>
    <t>Gręžinių galvutės</t>
  </si>
  <si>
    <t>Produkcijos keltuvo bakų tvirtinimo įranga</t>
  </si>
  <si>
    <t>Gręžinių galvučių valdymo sistemos</t>
  </si>
  <si>
    <t>Gręžinių galvučių įranga</t>
  </si>
  <si>
    <t>Gręžimo bokštų pakėlimo sistemos</t>
  </si>
  <si>
    <t>Akmens anglių arba uolienų kirtimo mašinų dalys</t>
  </si>
  <si>
    <t>Akmens anglių kirtimo mašinų dalys</t>
  </si>
  <si>
    <t>Uolienų kirtimo mašinų dalys</t>
  </si>
  <si>
    <t>Tunelių kasimo mašinų dalys</t>
  </si>
  <si>
    <t>Mineralinių iškasenų apdorojimo mašinų dalys</t>
  </si>
  <si>
    <t>Vertikaliojo kasimo mašinų dalys</t>
  </si>
  <si>
    <t>Kasimo mašinų dalys</t>
  </si>
  <si>
    <t>Metalurgijos mašinos ir susijusios dalys</t>
  </si>
  <si>
    <t>Metalo valcavimo mašinos</t>
  </si>
  <si>
    <t>Metalo valcavimo mašinų dalys</t>
  </si>
  <si>
    <t>Liejimo mašinos</t>
  </si>
  <si>
    <t>Liejimo mašinų dalys</t>
  </si>
  <si>
    <t>Dirbtuvių įrenginiai</t>
  </si>
  <si>
    <t>Medžio apdirbimo įrenginiai</t>
  </si>
  <si>
    <t>Šlifavimo smėlio srove staklės</t>
  </si>
  <si>
    <t>Pjovimo įrenginiai</t>
  </si>
  <si>
    <t>Batsiuvystės įrenginiai</t>
  </si>
  <si>
    <t>Įrankiai su varikliu</t>
  </si>
  <si>
    <t>Kalvystės įrenginiai</t>
  </si>
  <si>
    <t>Statybinės konstrukcijos ir medžiagos; pagalbiniai statybos gaminiai (išskyrus elektros prietaisus)</t>
  </si>
  <si>
    <t>Statybinės medžiagos ir panašūs gaminiai</t>
  </si>
  <si>
    <t>Statybinės konstrukcinės medžiagos</t>
  </si>
  <si>
    <t>Statybinės medžiagos</t>
  </si>
  <si>
    <t>Plytos</t>
  </si>
  <si>
    <t>Cementas</t>
  </si>
  <si>
    <t>Gręžinių cementas</t>
  </si>
  <si>
    <t>Keramikos dirbiniai</t>
  </si>
  <si>
    <t>Dažai ir sienų dangos</t>
  </si>
  <si>
    <t>Izoliacinės medžiagos ir reikmenys</t>
  </si>
  <si>
    <t>Izoliacinės medžiagos</t>
  </si>
  <si>
    <t>Elektros izoliatoriai</t>
  </si>
  <si>
    <t>Termoizoliacinė medžiaga</t>
  </si>
  <si>
    <t>Elektros izoliacijos reikmenys</t>
  </si>
  <si>
    <t>Izoliacinis stiklas</t>
  </si>
  <si>
    <t>Blokai</t>
  </si>
  <si>
    <t>Čerpės</t>
  </si>
  <si>
    <t>Skiediniai (statybiniai)</t>
  </si>
  <si>
    <t>Keraminės šaligatvio plytos</t>
  </si>
  <si>
    <t>Įvairios statybinės konstrukcijos</t>
  </si>
  <si>
    <t>Pastogės</t>
  </si>
  <si>
    <t>Pastogių dalys</t>
  </si>
  <si>
    <t>Profilinės sekcijos</t>
  </si>
  <si>
    <t>Grindų dangos</t>
  </si>
  <si>
    <t>Tvirtas paklotas</t>
  </si>
  <si>
    <t>Klojiniai</t>
  </si>
  <si>
    <t>Linoleumas</t>
  </si>
  <si>
    <t>Parketas</t>
  </si>
  <si>
    <t>Pertvaros</t>
  </si>
  <si>
    <t>Pertvarų sienelės</t>
  </si>
  <si>
    <t>Stogas</t>
  </si>
  <si>
    <t>Stogų karkasai</t>
  </si>
  <si>
    <t>Stogo atramos</t>
  </si>
  <si>
    <t>Stogo santvaros</t>
  </si>
  <si>
    <t>Stogų dengiamosios medžiagos</t>
  </si>
  <si>
    <t>Malksnos</t>
  </si>
  <si>
    <t>Garso izoliacija</t>
  </si>
  <si>
    <t>Sijos</t>
  </si>
  <si>
    <t>Kelių statybinės medžiagos</t>
  </si>
  <si>
    <t>Grindinio medžiagos</t>
  </si>
  <si>
    <t>Grindinio plokštės</t>
  </si>
  <si>
    <t>Grindinio akmuo</t>
  </si>
  <si>
    <t>Kelių akmuo</t>
  </si>
  <si>
    <t>Šaligatvio arba grindinio plokštės</t>
  </si>
  <si>
    <t>Padengtos medžiagos</t>
  </si>
  <si>
    <t>Padengtos kelių medžiagos</t>
  </si>
  <si>
    <t>Padengtas kelių akmuo</t>
  </si>
  <si>
    <t>Dangos</t>
  </si>
  <si>
    <t>Stiklo karoliai</t>
  </si>
  <si>
    <t>Bitumas ir asfaltas</t>
  </si>
  <si>
    <t>Bitumas</t>
  </si>
  <si>
    <t>Asfaltas</t>
  </si>
  <si>
    <t>Kelių remonto medžiagos</t>
  </si>
  <si>
    <t>Kelių paviršiaus dengimo medžiagos</t>
  </si>
  <si>
    <t>Paviršiaus dailinimas</t>
  </si>
  <si>
    <t>Kelių priežiūros medžiagos</t>
  </si>
  <si>
    <t>Priežiūros medžiagos žiemą</t>
  </si>
  <si>
    <t>Betonas</t>
  </si>
  <si>
    <t>Paruoštas betonas</t>
  </si>
  <si>
    <t>Betono gaminiai</t>
  </si>
  <si>
    <t>Betono poliai</t>
  </si>
  <si>
    <t>Betono vamzdžiai ir jungiamosios detalės</t>
  </si>
  <si>
    <t>Betono plokštės</t>
  </si>
  <si>
    <t>Statybiniai įtaisai</t>
  </si>
  <si>
    <t>Vamzdynas</t>
  </si>
  <si>
    <t>Vandentiekio ir šildymo medžiagos</t>
  </si>
  <si>
    <t>Vandentiekio medžiagos</t>
  </si>
  <si>
    <t>Šildymo medžiagos</t>
  </si>
  <si>
    <t>Nuleidžiamosios langinės</t>
  </si>
  <si>
    <t>Stoglangiai</t>
  </si>
  <si>
    <t>Purškimo sistemos</t>
  </si>
  <si>
    <t>Prie laiptų montuojami keltuvai</t>
  </si>
  <si>
    <t>Išorinės žaliuzės</t>
  </si>
  <si>
    <t>Tentai</t>
  </si>
  <si>
    <t>Statinių vidinės jungiamosios detalės</t>
  </si>
  <si>
    <t>Užuolaidų karnizai ir užuolaidos</t>
  </si>
  <si>
    <t>Užuolaidų karnizai</t>
  </si>
  <si>
    <t>Apsaugos nuo saulės priemonės</t>
  </si>
  <si>
    <t>Kanalizacijos sistema</t>
  </si>
  <si>
    <t>Nuotekų kameros</t>
  </si>
  <si>
    <t>Kanalizacijos vamzdžio dalys</t>
  </si>
  <si>
    <t>Valkaus metalo užmovos</t>
  </si>
  <si>
    <t>Alkūnės</t>
  </si>
  <si>
    <t>Su statybinėmis medžiagomis susiję gaminiai</t>
  </si>
  <si>
    <t>Elektros izoliacijos vamzdžiai</t>
  </si>
  <si>
    <t>Karkasai</t>
  </si>
  <si>
    <t>Padėklai (krovimo)</t>
  </si>
  <si>
    <t>Stulpai</t>
  </si>
  <si>
    <t>Naftotiekiai, vamzdynai, vamzdžiai, apsauginiai vamzdžiai, vamzdynų vamzdžiai bei susiję gaminiai</t>
  </si>
  <si>
    <t>Naftotiekiai</t>
  </si>
  <si>
    <t>Dujotiekiai</t>
  </si>
  <si>
    <t>Dujų paskirstymo tinklai</t>
  </si>
  <si>
    <t>Vandentiekio tinklas</t>
  </si>
  <si>
    <t>Povandeninis vamzdynas</t>
  </si>
  <si>
    <t>Jūriniai povandeniniai vamzdynai</t>
  </si>
  <si>
    <t>Aukšto slėgio vamzdynas</t>
  </si>
  <si>
    <t>Žemo slėgio vamzdynas</t>
  </si>
  <si>
    <t>Vamzdyno pigai</t>
  </si>
  <si>
    <t>Pigų paleidimo įrenginiai</t>
  </si>
  <si>
    <t>Pigų priėmimo įrenginiai</t>
  </si>
  <si>
    <t>Pigų gaudyklės</t>
  </si>
  <si>
    <t>Vamzdynai</t>
  </si>
  <si>
    <t>Vamzdynų dalys</t>
  </si>
  <si>
    <t>Paskirstomasis vamzdynas</t>
  </si>
  <si>
    <t>Surinkimo vamzdynas</t>
  </si>
  <si>
    <t>Glazūruotos keramikos apžiūros šuliniai</t>
  </si>
  <si>
    <t>Geriamojo vandens vamzdynai</t>
  </si>
  <si>
    <t>Vamzdžiai ir jungiamosios detalės</t>
  </si>
  <si>
    <t>Vamzdžiai</t>
  </si>
  <si>
    <t>Drenažo vamzdžiai</t>
  </si>
  <si>
    <t>Nutekamieji vamzdžiai</t>
  </si>
  <si>
    <t>Drenažo sistema</t>
  </si>
  <si>
    <t>Nuotolinio šildymo vamzdžiai</t>
  </si>
  <si>
    <t>Šildymo sistemų vamzdžiai</t>
  </si>
  <si>
    <t>Kanalizacijos vamzdžiai</t>
  </si>
  <si>
    <t>Garų ir vandens vamzdžiai</t>
  </si>
  <si>
    <t>Žemo slėgio vamzdžiai</t>
  </si>
  <si>
    <t>Paskirstymo vamzdžiai ir įranga</t>
  </si>
  <si>
    <t>Vamzdžių jungiamosios detalės</t>
  </si>
  <si>
    <t>Vamzdžių tvirtinamosios detalės</t>
  </si>
  <si>
    <t>Vamzdžių jungiamosios movos</t>
  </si>
  <si>
    <t>Vamzdžių jungtys</t>
  </si>
  <si>
    <t>Izoliuotos jungtys</t>
  </si>
  <si>
    <t>Apsauginiai vamzdžiai ir vamzdynų vamzdžiai</t>
  </si>
  <si>
    <t>Apsauginiai vamzdžiai</t>
  </si>
  <si>
    <t>Vamzdynų vamzdžiai</t>
  </si>
  <si>
    <t>Vamzdžių gaminiai</t>
  </si>
  <si>
    <t>Vamzdeliai ir jungiamosios detalės</t>
  </si>
  <si>
    <t>Žarnos, statvamzdžiai ir movos</t>
  </si>
  <si>
    <t>Žarnos</t>
  </si>
  <si>
    <t>Gręžimo žarnos</t>
  </si>
  <si>
    <t>Statvamzdžiai</t>
  </si>
  <si>
    <t>Lankstūs statvamzdžiai</t>
  </si>
  <si>
    <t>Įvorės</t>
  </si>
  <si>
    <t>Vamzdžiai naftos gavybos pramonei bei vamzdynams</t>
  </si>
  <si>
    <t>Įvairios vamzdelių detalės</t>
  </si>
  <si>
    <t>Movos</t>
  </si>
  <si>
    <t>Flanšai</t>
  </si>
  <si>
    <t>Flanšų sujungėjai</t>
  </si>
  <si>
    <t>Remonto apkabos ir lankai</t>
  </si>
  <si>
    <t>Atlankos, trišakiai ir vamzdžių jungiamosios detalės</t>
  </si>
  <si>
    <t>Su statybinėmis medžiagomis susijusios plokštės, lakštai, juostelės ir folija</t>
  </si>
  <si>
    <t>Plokštės (statybinės)</t>
  </si>
  <si>
    <t>Lakštai (statybiniai)</t>
  </si>
  <si>
    <t>Juostelės</t>
  </si>
  <si>
    <t>Folija</t>
  </si>
  <si>
    <t>Skydai</t>
  </si>
  <si>
    <t>Plėvelė</t>
  </si>
  <si>
    <t>Įvairios statybinės medžiagos</t>
  </si>
  <si>
    <t>Įvairios statybinės medžiagos iš medienos</t>
  </si>
  <si>
    <t>Klijuota sluoksninė mediena</t>
  </si>
  <si>
    <t>Laminuota mediena</t>
  </si>
  <si>
    <t>Medienos drožlių plokštės</t>
  </si>
  <si>
    <t>Medienos plaušų plokštės</t>
  </si>
  <si>
    <t>Sutankinta mediena</t>
  </si>
  <si>
    <t>Parketlentės</t>
  </si>
  <si>
    <t>Kitos įvairios statybinės medžiagos</t>
  </si>
  <si>
    <t>PVC puta</t>
  </si>
  <si>
    <t>Vinys</t>
  </si>
  <si>
    <t>Konstrukcijų gaminiai</t>
  </si>
  <si>
    <t>Konstrukcijos ir jų dalys</t>
  </si>
  <si>
    <t>Surenkamieji statiniai</t>
  </si>
  <si>
    <t>Moduliniai ir kilnojamieji statiniai</t>
  </si>
  <si>
    <t>Nameliai</t>
  </si>
  <si>
    <t>Kabinos</t>
  </si>
  <si>
    <t>Lauko ligoninė</t>
  </si>
  <si>
    <t>Lauko virtuvės</t>
  </si>
  <si>
    <t>Šiltnamiai</t>
  </si>
  <si>
    <t>Konstrukcijų gaminiai ir jų dalys, išskyrus surenkamuosius pastatus</t>
  </si>
  <si>
    <t>Tiltas</t>
  </si>
  <si>
    <t>Tiltų sekcijos</t>
  </si>
  <si>
    <t>Tiltų konstrukcijos</t>
  </si>
  <si>
    <t>Bokštai, ažūriniai stiebai, derikai ir pilonai</t>
  </si>
  <si>
    <t>Derikai</t>
  </si>
  <si>
    <t>Gręžimo bokštai</t>
  </si>
  <si>
    <t>Stacionarūs gręžimo bokštai</t>
  </si>
  <si>
    <t>Pilonai, poliai ir kuolai</t>
  </si>
  <si>
    <t>Pilonai</t>
  </si>
  <si>
    <t>Elektros energijos perdavimo pilonai</t>
  </si>
  <si>
    <t>Pilono atramos</t>
  </si>
  <si>
    <t>Antžeminių linijų stulpai</t>
  </si>
  <si>
    <t>Poliai</t>
  </si>
  <si>
    <t>Elektros stulpai</t>
  </si>
  <si>
    <t>Kuolai</t>
  </si>
  <si>
    <t>Bokštai</t>
  </si>
  <si>
    <t>Vandens bokštai</t>
  </si>
  <si>
    <t>Ilginiai</t>
  </si>
  <si>
    <t>Stiebai</t>
  </si>
  <si>
    <t>Radijo ar televizijos bokštai</t>
  </si>
  <si>
    <t>Radijo antenų stiebai</t>
  </si>
  <si>
    <t>Televizijos bokštai</t>
  </si>
  <si>
    <t>Ažūriniai stiebai</t>
  </si>
  <si>
    <t>Konstrukcijos ir dalys</t>
  </si>
  <si>
    <t>Pastoliai</t>
  </si>
  <si>
    <t>Arkos paramsčiai</t>
  </si>
  <si>
    <t>Arkos statramsčiai</t>
  </si>
  <si>
    <t>Atramos</t>
  </si>
  <si>
    <t>Vamzdžių kronšteinai</t>
  </si>
  <si>
    <t>Pastolių įrenginiai</t>
  </si>
  <si>
    <t>Arkos gnybtai</t>
  </si>
  <si>
    <t>Pastolių konstrukcijos</t>
  </si>
  <si>
    <t>Vamzdynų atramos</t>
  </si>
  <si>
    <t>Įvairios konstrukcijos</t>
  </si>
  <si>
    <t>Autobusų stotelės</t>
  </si>
  <si>
    <t>Telefono būdelės</t>
  </si>
  <si>
    <t>Apsaugos skydai</t>
  </si>
  <si>
    <t>Konstrukcijų dalys</t>
  </si>
  <si>
    <t>Plakiravimas</t>
  </si>
  <si>
    <t>Šliuzas</t>
  </si>
  <si>
    <t>Šliuzų (užtvankų) vartai</t>
  </si>
  <si>
    <t>Šliuzai</t>
  </si>
  <si>
    <t>Šliuzų vartai</t>
  </si>
  <si>
    <t>Atraminės konstrukcijos</t>
  </si>
  <si>
    <t>Lakštinės atraminės konstrukcijos</t>
  </si>
  <si>
    <t>Kampuočiai ir sekcijos</t>
  </si>
  <si>
    <t>Kampuočiai</t>
  </si>
  <si>
    <t>Sekcijos</t>
  </si>
  <si>
    <t>Statybiniai stalių dirbiniai</t>
  </si>
  <si>
    <t>Langai, durys ir susiję gaminiai</t>
  </si>
  <si>
    <t>Langai</t>
  </si>
  <si>
    <t>Langų rėmai</t>
  </si>
  <si>
    <t>Dvigubo stiklo langai</t>
  </si>
  <si>
    <t>Langai iki grindų</t>
  </si>
  <si>
    <t>Durys</t>
  </si>
  <si>
    <t>Durų ruošiniai</t>
  </si>
  <si>
    <t>Durų staktos</t>
  </si>
  <si>
    <t>Durų pertvaros</t>
  </si>
  <si>
    <t>Durų slenksčiai</t>
  </si>
  <si>
    <t>Priešgaisrinės durys</t>
  </si>
  <si>
    <t>Stumdomosios durys</t>
  </si>
  <si>
    <t>Garažo durys</t>
  </si>
  <si>
    <t>Vartai</t>
  </si>
  <si>
    <t>Įvažiavimo vartai</t>
  </si>
  <si>
    <t>Langinės</t>
  </si>
  <si>
    <t>Slenksčiai</t>
  </si>
  <si>
    <t>Statybiniai dailidžių dirbiniai</t>
  </si>
  <si>
    <t>Gatavos aptvarų lentelės</t>
  </si>
  <si>
    <t>Medinės stogo santvaros</t>
  </si>
  <si>
    <t>Laiptai</t>
  </si>
  <si>
    <t>Kebeliai, viela ir su jais susiję produktai</t>
  </si>
  <si>
    <t>Vielos produktai</t>
  </si>
  <si>
    <t>Suvyta viela</t>
  </si>
  <si>
    <t>Aptvarams naudojama viela</t>
  </si>
  <si>
    <t>Spygliuota viela</t>
  </si>
  <si>
    <t>Metalinis tinklas</t>
  </si>
  <si>
    <t>Vielinio tinklo aptvarai</t>
  </si>
  <si>
    <t>Vielos audinys</t>
  </si>
  <si>
    <t>Metaliniai virbai</t>
  </si>
  <si>
    <t>Suvirinimo armatūra</t>
  </si>
  <si>
    <t>Suvirinimo medžiagos</t>
  </si>
  <si>
    <t>Litavimo ar litavimo kietuoju lydmetaliu medžiagos</t>
  </si>
  <si>
    <t>Litavimo medžiagos</t>
  </si>
  <si>
    <t>Litavimo kietuoju lydmetaliu medžiagos</t>
  </si>
  <si>
    <t>Geležies dirbiniai</t>
  </si>
  <si>
    <t>Priekalai</t>
  </si>
  <si>
    <t>Kilnojamasis žaizdras</t>
  </si>
  <si>
    <t>Grotelės</t>
  </si>
  <si>
    <t>Metalo dirbiniai</t>
  </si>
  <si>
    <t>Metalininkų dirbiniai</t>
  </si>
  <si>
    <t>Kalvių dirbiniai</t>
  </si>
  <si>
    <t>Geležiniai ar plieniniai diržai</t>
  </si>
  <si>
    <t>Laidininkai</t>
  </si>
  <si>
    <t>Kabeliai ir su jais susiję produktai</t>
  </si>
  <si>
    <t>Kabeliai</t>
  </si>
  <si>
    <t>Kabelių priedai</t>
  </si>
  <si>
    <t>Kabelių vamzdžiai</t>
  </si>
  <si>
    <t>Kabelių jungtys</t>
  </si>
  <si>
    <t>Kabelių kanalai</t>
  </si>
  <si>
    <t>Kabelių tvirtinimo dalys</t>
  </si>
  <si>
    <t>Statybiniai strypai, virbai, viela ir profiliai</t>
  </si>
  <si>
    <t>Strypai</t>
  </si>
  <si>
    <t>Virbai (statybiniai)</t>
  </si>
  <si>
    <t>Viela</t>
  </si>
  <si>
    <t>Profiliai</t>
  </si>
  <si>
    <t>Įvairūs surenkamieji ir susiję gaminiai</t>
  </si>
  <si>
    <t>Vonios ir virtuvės reikmenys</t>
  </si>
  <si>
    <t>Higienos reikmenys</t>
  </si>
  <si>
    <t>Čiaupai</t>
  </si>
  <si>
    <t>Vonios</t>
  </si>
  <si>
    <t>Praustuvės</t>
  </si>
  <si>
    <t>Dušo padėklai</t>
  </si>
  <si>
    <t>Bidės</t>
  </si>
  <si>
    <t>Unitazų sėdynės, dangčiai, puodai, kriauklės ir bakeliai</t>
  </si>
  <si>
    <t>Unitazų sėdynės</t>
  </si>
  <si>
    <t>Unitazų dangčiai</t>
  </si>
  <si>
    <t>Unitazai</t>
  </si>
  <si>
    <t>Unitazų bakeliai</t>
  </si>
  <si>
    <t>Pisuarai</t>
  </si>
  <si>
    <t>Statybinės prekės</t>
  </si>
  <si>
    <t>Šarvuoti ar sustiprinti seifai, vertybių saugyklų durys ir seifai</t>
  </si>
  <si>
    <t>Seifai</t>
  </si>
  <si>
    <t>Šarvuotos ar sustiprintos durys</t>
  </si>
  <si>
    <t>Užrakinamos saugyklos</t>
  </si>
  <si>
    <t>Dėžės ir užrakinamosios spintelės</t>
  </si>
  <si>
    <t>Užrakinamos bagažo saugojimo kameros</t>
  </si>
  <si>
    <t>Užrakinamos spintelės</t>
  </si>
  <si>
    <t>Saugojimo seifai</t>
  </si>
  <si>
    <t>Vertybių saugojimo dėžutės</t>
  </si>
  <si>
    <t>Dėžės, skirtos dokumentams saugoti</t>
  </si>
  <si>
    <t>Dėžės, skirtos pinigams saugoti</t>
  </si>
  <si>
    <t>Pašto dėžutės</t>
  </si>
  <si>
    <t>Įvairūs gaminiai</t>
  </si>
  <si>
    <t>Varpai</t>
  </si>
  <si>
    <t>Kopėčios</t>
  </si>
  <si>
    <t>Sudedamosios kopėčios</t>
  </si>
  <si>
    <t>Suoleliai kojoms</t>
  </si>
  <si>
    <t>Prekių krovimo įrenginiai</t>
  </si>
  <si>
    <t>Prekių paruošimo platformos</t>
  </si>
  <si>
    <t>Troso armatūra prekėms tvarkyti</t>
  </si>
  <si>
    <t>Ženklai ir susiję gaminiai</t>
  </si>
  <si>
    <t>Iškabos</t>
  </si>
  <si>
    <t>Lentelės su adresu</t>
  </si>
  <si>
    <t>Šulinių elementai</t>
  </si>
  <si>
    <t>Išorinės dėžutės</t>
  </si>
  <si>
    <t>Paribio dėžutės</t>
  </si>
  <si>
    <t>Šulinio korpusai</t>
  </si>
  <si>
    <t>Šulinio dangčiai</t>
  </si>
  <si>
    <t>Kanalizacijos vamzdžių dangčiai</t>
  </si>
  <si>
    <t>Įėjimo dangčiai</t>
  </si>
  <si>
    <t>Šulinio laiptelių įrenginiai</t>
  </si>
  <si>
    <t>Metalo spaudai</t>
  </si>
  <si>
    <t>Kaučiuko antspaudai</t>
  </si>
  <si>
    <t>Formos</t>
  </si>
  <si>
    <t>Apsauginiai anodai</t>
  </si>
  <si>
    <t>Skaitiklių dėžutės ir juostos</t>
  </si>
  <si>
    <t>Skaitiklių dėžutės</t>
  </si>
  <si>
    <t>Lipnioji juosta</t>
  </si>
  <si>
    <t>Atspindinčiosios juostos</t>
  </si>
  <si>
    <t>Žiedai, plombos, juostos, virbai ir skiedinio dozatoriai</t>
  </si>
  <si>
    <t>Elastiniai žiedai</t>
  </si>
  <si>
    <t>Lipnūs tvirtinimo žiedai</t>
  </si>
  <si>
    <t>Kaučiuko plombos</t>
  </si>
  <si>
    <t>Kaučiuko juostos</t>
  </si>
  <si>
    <t>Skiedinio dozatoriai</t>
  </si>
  <si>
    <t>Plastikiniai virbai</t>
  </si>
  <si>
    <t>Apšarvavimas</t>
  </si>
  <si>
    <t>Dengiančios plokštės</t>
  </si>
  <si>
    <t>Guoliai</t>
  </si>
  <si>
    <t>Mikrobriaunelės</t>
  </si>
  <si>
    <t>Ritininiai guoliai</t>
  </si>
  <si>
    <t>Mažaanglis plienas</t>
  </si>
  <si>
    <t>Monetų ruošiniai</t>
  </si>
  <si>
    <t>Monetų dėžutės</t>
  </si>
  <si>
    <t>Sutvirtinimai ir kasybos statramsčiai</t>
  </si>
  <si>
    <t>Sutvirtinimai</t>
  </si>
  <si>
    <t>Šachtų sutvirtinimai</t>
  </si>
  <si>
    <t>Kasybos statramsčiai</t>
  </si>
  <si>
    <t>Vikšrinės važiuoklės</t>
  </si>
  <si>
    <t>Ketaus produktai</t>
  </si>
  <si>
    <t>Įvairūs priešgaisriniai įrenginiai</t>
  </si>
  <si>
    <t>Platformų kopėčios</t>
  </si>
  <si>
    <t>Gaisrinės kopėčios</t>
  </si>
  <si>
    <t>Priešgaisrinės priemonės</t>
  </si>
  <si>
    <t>Gaisrų gesinimo žarnos</t>
  </si>
  <si>
    <t>Gaisro gesinimo hidrantai</t>
  </si>
  <si>
    <t>Įrankiai, spynos, raktai, vyriai, tvirtinimo detalės, grandinės ir spyruoklės</t>
  </si>
  <si>
    <t>Įrankiai</t>
  </si>
  <si>
    <t>Rankiniai įrankiai</t>
  </si>
  <si>
    <t>Kastuvai ir semtuvai</t>
  </si>
  <si>
    <t>Kastuvai</t>
  </si>
  <si>
    <t>Semtuvai</t>
  </si>
  <si>
    <t>Sodininko šakės</t>
  </si>
  <si>
    <t>Kauptukai, kirtikliai, kapliai, grėbliai ir paplūdimio grėbliai</t>
  </si>
  <si>
    <t>Kauptukai</t>
  </si>
  <si>
    <t>Kirtikliai</t>
  </si>
  <si>
    <t>Kapliai</t>
  </si>
  <si>
    <t>Grėbliai</t>
  </si>
  <si>
    <t>Paplūdimio grėbliai</t>
  </si>
  <si>
    <t>Kirviai</t>
  </si>
  <si>
    <t>Rankiniai pjūklai</t>
  </si>
  <si>
    <t>Rankinių pjūklų geležtės</t>
  </si>
  <si>
    <t>Įvairūs rankiniai įrankiai</t>
  </si>
  <si>
    <t>Kirstukai</t>
  </si>
  <si>
    <t>Replės</t>
  </si>
  <si>
    <t>Gofruotos replės</t>
  </si>
  <si>
    <t>Plaktukai</t>
  </si>
  <si>
    <t>Vielų spaustuvai</t>
  </si>
  <si>
    <t>Veržliarakčiai</t>
  </si>
  <si>
    <t>Kelio darbų įrankiai</t>
  </si>
  <si>
    <t>Smaigtys kelio paviršiui pradurti</t>
  </si>
  <si>
    <t>Brūžikliai ar dildės</t>
  </si>
  <si>
    <t>Atsuktuvai</t>
  </si>
  <si>
    <t>Gręžtuvo grąžtai, atsuktuvo briaunos ir kiti priedai</t>
  </si>
  <si>
    <t>Gręžtuvo grąžtai</t>
  </si>
  <si>
    <t>Atsuktuvo briaunos</t>
  </si>
  <si>
    <t>Įrankių dėtuvės</t>
  </si>
  <si>
    <t>Įrankių komplektas</t>
  </si>
  <si>
    <t>Kojiniai įrankiai</t>
  </si>
  <si>
    <t>Įrankių rankenos ir dalys</t>
  </si>
  <si>
    <t>Įrankių rankenos</t>
  </si>
  <si>
    <t>Įrankių dalys</t>
  </si>
  <si>
    <t>Spynos, raktai ir vyriai</t>
  </si>
  <si>
    <t>Įvairios pakabinamosios ir įleidžiamosios spynos</t>
  </si>
  <si>
    <t>Spynos</t>
  </si>
  <si>
    <t>Durų spynos</t>
  </si>
  <si>
    <t>Elektroninės apsauginės spynos</t>
  </si>
  <si>
    <t>Sutvirtintos apsauginės spynos</t>
  </si>
  <si>
    <t>Baldų spynelės</t>
  </si>
  <si>
    <t>Pakabinamosios spynos ir grandinės</t>
  </si>
  <si>
    <t>Pakabinamosios spynos</t>
  </si>
  <si>
    <t>Sklendės, spynų dalys ir raktai</t>
  </si>
  <si>
    <t>Sklendės</t>
  </si>
  <si>
    <t>Raktai</t>
  </si>
  <si>
    <t>Pakabinamųjų spynų dalys</t>
  </si>
  <si>
    <t>Spynų dalys</t>
  </si>
  <si>
    <t>Vyriai, tvirtinimo ir montavimo įtaisai</t>
  </si>
  <si>
    <t>Vyriai</t>
  </si>
  <si>
    <t>Tvirtinimo įtaisai</t>
  </si>
  <si>
    <t>Montavimo įtaisai</t>
  </si>
  <si>
    <t>Tvirtinimo detalės</t>
  </si>
  <si>
    <t>Srieginės tvirtinimo detalės</t>
  </si>
  <si>
    <t>Mediniai sraigtai</t>
  </si>
  <si>
    <t>Įsukami kabliai ar įsukami žiedai</t>
  </si>
  <si>
    <t>Sraigtai-sriegikliai</t>
  </si>
  <si>
    <t>Varžtai</t>
  </si>
  <si>
    <t>Flanšus jungiantys rinkiniai</t>
  </si>
  <si>
    <t>Varžtai ir sraigtai</t>
  </si>
  <si>
    <t>Medsraigčiai ir varžtai</t>
  </si>
  <si>
    <t>Veržlės</t>
  </si>
  <si>
    <t>Metaliniai ar plieniniai srieginiai dirbiniai</t>
  </si>
  <si>
    <t>Nesrieginės tvirtinimo detalės</t>
  </si>
  <si>
    <t>Kniedės</t>
  </si>
  <si>
    <t>Poveržlės</t>
  </si>
  <si>
    <t>Kaiščiai</t>
  </si>
  <si>
    <t>Plieninės sandūrinės tvarslės</t>
  </si>
  <si>
    <t>Varinės tvirtinimo detalės</t>
  </si>
  <si>
    <t>Grandinė</t>
  </si>
  <si>
    <t>Šarnyrinė grandinė</t>
  </si>
  <si>
    <t>Grandinės dalys</t>
  </si>
  <si>
    <t>Spyruoklės</t>
  </si>
  <si>
    <t>Cisternos, rezervuarai ir konteineriai; centrinio šildymo radiatoriai ir katilai</t>
  </si>
  <si>
    <t>Cisternos, rezervuarai, konteineriai ir slėginiai indai</t>
  </si>
  <si>
    <t>Cisternos</t>
  </si>
  <si>
    <t>Oro cilindrai</t>
  </si>
  <si>
    <t>Suslėgtojo oro cilindrai</t>
  </si>
  <si>
    <t>Kvėpavimo aparatai</t>
  </si>
  <si>
    <t>Saugyklos</t>
  </si>
  <si>
    <t>Naftos saugyklos</t>
  </si>
  <si>
    <t>Šlamų saugyklos</t>
  </si>
  <si>
    <t>Vandens cisternos</t>
  </si>
  <si>
    <t>Rezervuarai</t>
  </si>
  <si>
    <t>Suskystintų dujų talpyklos</t>
  </si>
  <si>
    <t>Dujų balionai</t>
  </si>
  <si>
    <t>Dujų cisternos</t>
  </si>
  <si>
    <t>Didelės talpyklos</t>
  </si>
  <si>
    <t>Silosinės</t>
  </si>
  <si>
    <t>Šaldymo talpyklos</t>
  </si>
  <si>
    <t>Vandens kameros</t>
  </si>
  <si>
    <t>Standartiniai krovininiai konteineriai</t>
  </si>
  <si>
    <t>Saugojimo talpyklos</t>
  </si>
  <si>
    <t>Vandens talpyklos</t>
  </si>
  <si>
    <t>Ratiniai konteineriai</t>
  </si>
  <si>
    <t>Atliekų dėžės</t>
  </si>
  <si>
    <t>Konteineriai atliekoms</t>
  </si>
  <si>
    <t>Medinės statinaitės</t>
  </si>
  <si>
    <t>Saugojimo dėžės</t>
  </si>
  <si>
    <t>Konteinerių laikymo sistema</t>
  </si>
  <si>
    <t>Krautuvai</t>
  </si>
  <si>
    <t>Slėginiai indai</t>
  </si>
  <si>
    <t>Plieniniai slėginiai indai</t>
  </si>
  <si>
    <t>Būgnai</t>
  </si>
  <si>
    <t>Atliekų būgnai</t>
  </si>
  <si>
    <t>Dėžutės</t>
  </si>
  <si>
    <t>Kartoninės dėžės</t>
  </si>
  <si>
    <t>Skaitiklių korpusai</t>
  </si>
  <si>
    <t>Surenkamosios dėžutės</t>
  </si>
  <si>
    <t>Lengvieji konteineriai, kamščiai, konteinerių dangčiai, bakai ir dangteliai</t>
  </si>
  <si>
    <t>Lengvosios talpyklos</t>
  </si>
  <si>
    <t>Kamščiai, kaiščiai, talpyklų dangčiai ir dangteliai</t>
  </si>
  <si>
    <t>Kamščiai</t>
  </si>
  <si>
    <t>Butelių kaiščiai</t>
  </si>
  <si>
    <t>Talpyklų dangčiai</t>
  </si>
  <si>
    <t>Dangteliai</t>
  </si>
  <si>
    <t>Plastikiniai gaubteliai</t>
  </si>
  <si>
    <t>Skardinės</t>
  </si>
  <si>
    <t>Maisto skardinės</t>
  </si>
  <si>
    <t>Bakai</t>
  </si>
  <si>
    <t>Kiti konteineriai</t>
  </si>
  <si>
    <t>Dėžės</t>
  </si>
  <si>
    <t>Kabelių būgnai</t>
  </si>
  <si>
    <t>Medinės dėžės</t>
  </si>
  <si>
    <t>Statinės</t>
  </si>
  <si>
    <t>Padėklams pritaikytos dėžės</t>
  </si>
  <si>
    <t>Centrinio šildymo radiatoriai ir katilai, taip pat dalys</t>
  </si>
  <si>
    <t>Radiatoriai ir katilai</t>
  </si>
  <si>
    <t>Radiatoriai</t>
  </si>
  <si>
    <t>Centrinio šildymo radiatoriai</t>
  </si>
  <si>
    <t>Neelektriniai centrinio šildymo radiatoriai</t>
  </si>
  <si>
    <t>Centrinio šildymo radiatorių dalys</t>
  </si>
  <si>
    <t>Katilai</t>
  </si>
  <si>
    <t>Vandens katilai</t>
  </si>
  <si>
    <t>Centrinio šildymo katilai</t>
  </si>
  <si>
    <t>Centrinio šildymo katilų dalys</t>
  </si>
  <si>
    <t>Šilumos regeneravimo sistemos</t>
  </si>
  <si>
    <t>Šilumos regeneravimo įrenginiai</t>
  </si>
  <si>
    <t>Dažai, lakas ir mastika</t>
  </si>
  <si>
    <t>Dažai</t>
  </si>
  <si>
    <t>Dažai keliams ženklinti</t>
  </si>
  <si>
    <t>Tapytojo dažai</t>
  </si>
  <si>
    <t>Emalė ir glazūra</t>
  </si>
  <si>
    <t>Aliejiniai ir vandeniniai dažai</t>
  </si>
  <si>
    <t>Aliejiniai dažai</t>
  </si>
  <si>
    <t>Vandeniniai dažai</t>
  </si>
  <si>
    <t>Mokinio dažai</t>
  </si>
  <si>
    <t>Dažų rinkiniai</t>
  </si>
  <si>
    <t>Dažai iškaboms gaminti</t>
  </si>
  <si>
    <t>Dekoravimo gaminiai</t>
  </si>
  <si>
    <t>Lakas</t>
  </si>
  <si>
    <t>Mastika, užpildai, glaistas ir tirpikliai</t>
  </si>
  <si>
    <t>Mastika, užpildai, glaistas</t>
  </si>
  <si>
    <t>Mastika</t>
  </si>
  <si>
    <t>Užpildai (smuklmė)</t>
  </si>
  <si>
    <t>Glaistas</t>
  </si>
  <si>
    <t>Skiedinys</t>
  </si>
  <si>
    <t>Tirpikliai</t>
  </si>
  <si>
    <t>Dažų valikliai</t>
  </si>
  <si>
    <t>Skiedikliai</t>
  </si>
  <si>
    <t>Statybai skirtas akmuo, klintys, gipsas ir kreida</t>
  </si>
  <si>
    <t>Statybai skirtas akmuo</t>
  </si>
  <si>
    <t>Marmuras ir kalkinis statybinis akmuo</t>
  </si>
  <si>
    <t>Marmuras</t>
  </si>
  <si>
    <t>Travertinas</t>
  </si>
  <si>
    <t>Įvairūs statybiniai akmenys</t>
  </si>
  <si>
    <t>Granitas</t>
  </si>
  <si>
    <t>Smiltainis</t>
  </si>
  <si>
    <t>Bazaltas</t>
  </si>
  <si>
    <t>Kelkraščio akmenys</t>
  </si>
  <si>
    <t>Kalkakmenis, gipsas ir kreida</t>
  </si>
  <si>
    <t>Kalkakmenis ir gipsas</t>
  </si>
  <si>
    <t>Gipsas</t>
  </si>
  <si>
    <t>Kalkės</t>
  </si>
  <si>
    <t>Kalkių milteliai</t>
  </si>
  <si>
    <t>Kalkakmenis</t>
  </si>
  <si>
    <t>Kreida ir dolomitas</t>
  </si>
  <si>
    <t>Kreida</t>
  </si>
  <si>
    <t>Dolomitas</t>
  </si>
  <si>
    <t>Skalūnas</t>
  </si>
  <si>
    <t>Statybos darbai</t>
  </si>
  <si>
    <t>Statybvietės parengimo darbai</t>
  </si>
  <si>
    <t>Pastatų griovimo ir ardymo bei žemės perstūmos darbai</t>
  </si>
  <si>
    <t>Griovimo, statybvietės parengimo ir valymo darbai</t>
  </si>
  <si>
    <t>Griovimo darbai</t>
  </si>
  <si>
    <t>Statybvietės parengimo ir valymo darbai</t>
  </si>
  <si>
    <t>Sprogdinimo ir su juo susijusio uolienų šalinimo darbai</t>
  </si>
  <si>
    <t>Sprogdinimo darbai</t>
  </si>
  <si>
    <t>Uolienų šalinimo darbai</t>
  </si>
  <si>
    <t>Statybvietės valymo darbai</t>
  </si>
  <si>
    <t>Valymo darbai po sprogdinimo</t>
  </si>
  <si>
    <t>Krūmynų šalinimo darbai</t>
  </si>
  <si>
    <t>Grunto stabilizavimo darbai</t>
  </si>
  <si>
    <t>Grunto drenažo darbai</t>
  </si>
  <si>
    <t>Grunto tyrimo darbai</t>
  </si>
  <si>
    <t>Aikštelės parengimas kasybai</t>
  </si>
  <si>
    <t>Pirminiai paslaugų darbai</t>
  </si>
  <si>
    <t>Statybvietės eksploatavimo darbai</t>
  </si>
  <si>
    <t>Išmontavimo darbai</t>
  </si>
  <si>
    <t>Karinės paskirties objektų išmontavimo darbai</t>
  </si>
  <si>
    <t>Apsaugos objektų išmontavimo darbai</t>
  </si>
  <si>
    <t>Kasimo ir žemės perstūmos darbai</t>
  </si>
  <si>
    <t>Griovių kasimo darbai</t>
  </si>
  <si>
    <t>Dirvožemio nuėmimo darbai</t>
  </si>
  <si>
    <t>Viršutinės dirvožemio dangos nuėmimo darbai</t>
  </si>
  <si>
    <t>Užpylimo ir melioracijos darbai</t>
  </si>
  <si>
    <t>Užpylimo darbai</t>
  </si>
  <si>
    <t>Melioracijos darbai</t>
  </si>
  <si>
    <t>Statybvietės atnaujinimo darbai</t>
  </si>
  <si>
    <t>Dirvožemio deaktyvacijos darbai</t>
  </si>
  <si>
    <t>Dykviečių įsisavinimas</t>
  </si>
  <si>
    <t>Žemės rekultivavimo darbai</t>
  </si>
  <si>
    <t>Kasimo darbai</t>
  </si>
  <si>
    <t>Kapų kasimo darbai</t>
  </si>
  <si>
    <t>Rūsių kasimo darbai</t>
  </si>
  <si>
    <t>Šlaitų terasavimas</t>
  </si>
  <si>
    <t>Terasavimo darbai</t>
  </si>
  <si>
    <t>Kasinėjimo darbai archeologinėse vietovėse</t>
  </si>
  <si>
    <t>Žemės perstūmos darbai</t>
  </si>
  <si>
    <t>Žemės nuėmimas ir užpylimas</t>
  </si>
  <si>
    <t>Kraštovaizdžio darbai</t>
  </si>
  <si>
    <t>Kraštovaizdžio darbai žaliosiose zonose</t>
  </si>
  <si>
    <t>Kraštovaizdžio darbai parkuose</t>
  </si>
  <si>
    <t>Kraštovaizdžio darbai soduose</t>
  </si>
  <si>
    <t>Kraštovaizdžio darbai soduose, esančiuose pastato viršuje</t>
  </si>
  <si>
    <t>Kraštovaizdžio darbai kapinėse</t>
  </si>
  <si>
    <t>Kraštovaizdžio darbai sporto aikštelėse ar poilsio zonose</t>
  </si>
  <si>
    <t>Kraštovaizdžio darbai golfo aikštynuose</t>
  </si>
  <si>
    <t>Kraštovaizdžio darbai jojimo zonose</t>
  </si>
  <si>
    <t>Kraštovaizdžio darbai žaidimų aikštelėse</t>
  </si>
  <si>
    <t>Kraštovaizdžio darbai keliuose ir automagistralėse</t>
  </si>
  <si>
    <t>Kraštovaizdžio darbai oro uostuose</t>
  </si>
  <si>
    <t>Statybvietės darbai</t>
  </si>
  <si>
    <t>Bandomieji gręžimo ir gręžinių darbai</t>
  </si>
  <si>
    <t>Bandomieji gręžimo darbai</t>
  </si>
  <si>
    <t>Bandomieji gręžinių darbai</t>
  </si>
  <si>
    <t>Visi ar daliniai statybos ir civilinės inžinerijos darbai</t>
  </si>
  <si>
    <t>Pastatų statybos darbai</t>
  </si>
  <si>
    <t>Daugiabučių ir individualių namų statybos darbai</t>
  </si>
  <si>
    <t>Su namų statyba susiję statybos darbai</t>
  </si>
  <si>
    <t>Prieglaudų statybos darbai</t>
  </si>
  <si>
    <t>Namų statybos darbai</t>
  </si>
  <si>
    <t>Vonios kambarių statybos darbai</t>
  </si>
  <si>
    <t>Priebučių statybos darbai</t>
  </si>
  <si>
    <t>Daugiabučių pastatų statybos darbai</t>
  </si>
  <si>
    <t>Butų statybos darbai</t>
  </si>
  <si>
    <t>Daugiafunkcių pastatų statybos darbai</t>
  </si>
  <si>
    <t>Miestų plėtros statybos darbai</t>
  </si>
  <si>
    <t>Saunų statybos darbai</t>
  </si>
  <si>
    <t>Laisvalaikio, sporto, kultūros, laikino apsigyvenimo pastatų bei restoranų statybos darbai</t>
  </si>
  <si>
    <t>Laisvalaikio objektų statybos darbai</t>
  </si>
  <si>
    <t>Laisvalaikio centrų statybos darbai</t>
  </si>
  <si>
    <t>Teminių pramogų parkų statybos darbai</t>
  </si>
  <si>
    <t>Pramogų parkų statybos darbai</t>
  </si>
  <si>
    <t>Poilsio įrenginiai</t>
  </si>
  <si>
    <t>Kino teatrų statybos darbai</t>
  </si>
  <si>
    <t>Lošimo namų statybos darbai</t>
  </si>
  <si>
    <t>Pramoginės paskirties pastatų statybos darbai</t>
  </si>
  <si>
    <t>Pramogų centrų statybos darbai</t>
  </si>
  <si>
    <t>Poilsio centrų statybos darbai</t>
  </si>
  <si>
    <t>Bilietų kasų statybos darbai</t>
  </si>
  <si>
    <t>Apsaugos nuo saulės statinių statymas</t>
  </si>
  <si>
    <t>Sporto objektų statybos darbai</t>
  </si>
  <si>
    <t>Vienos paskirties sporto statinių statybos darbai</t>
  </si>
  <si>
    <t>Čiuožyklų statybos darbai</t>
  </si>
  <si>
    <t>Plaukimo baseino statybos darbai</t>
  </si>
  <si>
    <t>Sporto vietų žymėjimo darbai</t>
  </si>
  <si>
    <t>Universalių sporto statinių statybos darbai</t>
  </si>
  <si>
    <t>Su sporto aikštelių statiniais susiję statybos darbai</t>
  </si>
  <si>
    <t>Gimnastikos salių statybos darbai</t>
  </si>
  <si>
    <t>Žiemos sporto statinių statybos darbai</t>
  </si>
  <si>
    <t>Stadionų statybos darbai</t>
  </si>
  <si>
    <t>Sporto salių statybos darbai</t>
  </si>
  <si>
    <t>Persirengimo kambarių įrengimo darbai</t>
  </si>
  <si>
    <t>Remonto ir priežiūros darbai, susiję su sporto statiniais</t>
  </si>
  <si>
    <t>Meno ir kultūros pastatų statybos darbai</t>
  </si>
  <si>
    <t>Su parodomis susijusių pastatų statybos darbai</t>
  </si>
  <si>
    <t>Meno galerijų statybos darbai</t>
  </si>
  <si>
    <t>Parodų centrų statybos darbai</t>
  </si>
  <si>
    <t>Muziejų statybos darbai</t>
  </si>
  <si>
    <t>Istorinių paminklų arba memorialų statybos darbai</t>
  </si>
  <si>
    <t>Pastatų, skirtų meno pasirodymams, statybos darbai</t>
  </si>
  <si>
    <t>Auditorijų statybos darbai</t>
  </si>
  <si>
    <t>Teatrų statybos darbai</t>
  </si>
  <si>
    <t>Bibliotekų statybos darbai</t>
  </si>
  <si>
    <t>Multimedijos bibliotekų statybos darbai</t>
  </si>
  <si>
    <t>Paskaitų salių statybos darbai</t>
  </si>
  <si>
    <t>Ypatingos istorinės ir architektūrinės reikšmės pastatai</t>
  </si>
  <si>
    <t>Priešistorinių paminklų statybos darbai</t>
  </si>
  <si>
    <t>Pramoninių paminklų statybos darbai</t>
  </si>
  <si>
    <t>Rūmų statybos darbai</t>
  </si>
  <si>
    <t>Pilių statybos darbai</t>
  </si>
  <si>
    <t>Religinės paskirties pastatų statybos darbai</t>
  </si>
  <si>
    <t>Bažnyčių statybos darbai</t>
  </si>
  <si>
    <t>Restoranų ir apgyvendinimui skirti pastatai</t>
  </si>
  <si>
    <t>Laikino apsigyvenimo pastatų statybos darbai</t>
  </si>
  <si>
    <t>Viešbučių statybos darbai</t>
  </si>
  <si>
    <t>Bendrabučių statybos darbai</t>
  </si>
  <si>
    <t>Trumpalaikio apgyvendinimo pastatų statybos darbai</t>
  </si>
  <si>
    <t>Restoranų ir panašių objektų statybos darbai</t>
  </si>
  <si>
    <t>Restoranų statybos darbai</t>
  </si>
  <si>
    <t>Valgyklų statybos darbai</t>
  </si>
  <si>
    <t>Kavinių statybos darbai</t>
  </si>
  <si>
    <t>Virtuvių arba restoranų pertvarkymo darbai</t>
  </si>
  <si>
    <t>Paviljonų statybos darbai</t>
  </si>
  <si>
    <t>Prekybos, sandėliavimo ir pramoninių pastatų bei pastatų, susijusių su transportu, statybos darbai</t>
  </si>
  <si>
    <t>Prekybos pastatų statybos darbai</t>
  </si>
  <si>
    <t>Parduotuvių pastatų statybos darbai</t>
  </si>
  <si>
    <t>Prekybos centrų statybos darbai</t>
  </si>
  <si>
    <t>Parduotuvių padalinių statybos darbai</t>
  </si>
  <si>
    <t>Pašto įstaigų statybos darbai</t>
  </si>
  <si>
    <t>Bankų statybos darbai</t>
  </si>
  <si>
    <t>Turgaviečių statybos darbai</t>
  </si>
  <si>
    <t>Dengtų turgaviečių statybos darbai</t>
  </si>
  <si>
    <t>Turgaviečių po atviru dangumi statybos darbai</t>
  </si>
  <si>
    <t>Biurų pastatų statybos darbai</t>
  </si>
  <si>
    <t>Sandėlių ir pramoninių pastatų statybos darbai</t>
  </si>
  <si>
    <t>Šaldymo sandėlių įranga</t>
  </si>
  <si>
    <t>Sandėlių statybos darbai</t>
  </si>
  <si>
    <t>Sandėlio tipo parduotuvių statybos darbai</t>
  </si>
  <si>
    <t>Skerdyklų statybos darbai</t>
  </si>
  <si>
    <t>Žemės ūkio pastatų statybos darbai</t>
  </si>
  <si>
    <t>Daržinių statybos darbai</t>
  </si>
  <si>
    <t>Karvidžių statybos darbai</t>
  </si>
  <si>
    <t>Pramoninių pastatų statybos darbai</t>
  </si>
  <si>
    <t>Pramoninių blokų statybos darbai</t>
  </si>
  <si>
    <t>Dirbtuvių statybos darbai</t>
  </si>
  <si>
    <t>Prekių sandėlių statybos darbai</t>
  </si>
  <si>
    <t>Perdirbimo stočių statybos darbai</t>
  </si>
  <si>
    <t>Komposto įrenginių statybos darbai</t>
  </si>
  <si>
    <t>Su transportu susiję pastatai</t>
  </si>
  <si>
    <t>Su kelių transportu susijusių pastatų statybos darbai</t>
  </si>
  <si>
    <t>Autobusų stočių statybos darbai</t>
  </si>
  <si>
    <t>Automobilių stovėjimo pastatų statybos darbai</t>
  </si>
  <si>
    <t>Degalinių zonos pastatų statybos darbai</t>
  </si>
  <si>
    <t>Autobusų garažų statybos darbai</t>
  </si>
  <si>
    <t>Autobusų stotelių stoginių statybos darbai</t>
  </si>
  <si>
    <t>Pėsčiųjų takų įrengimo darbai</t>
  </si>
  <si>
    <t>Su geležinkelio transportu susijusių pastatų statybos darbai</t>
  </si>
  <si>
    <t>Geležinkelio stočių statybos darbai</t>
  </si>
  <si>
    <t>Geležinkelio terminalų pastatų statybos darbai</t>
  </si>
  <si>
    <t>Su oro transportu susijusių pastatų statybos darbai</t>
  </si>
  <si>
    <t>Oro uostų pastatų statybos darbai</t>
  </si>
  <si>
    <t>Oro uostų valdymo bokštų statybos darbai</t>
  </si>
  <si>
    <t>Oro uostų registracijos punktų įrengimo darbai</t>
  </si>
  <si>
    <t>Su vandens transportu susijusių pastatų statybos darbai</t>
  </si>
  <si>
    <t>Keltų terminalų pastatų statybos darbai</t>
  </si>
  <si>
    <t>Roro terminalų pastatų statybos darbai</t>
  </si>
  <si>
    <t>Su įvairiomis transporto rūšimis susijusių pastatų statybos darbai</t>
  </si>
  <si>
    <t>Priežiūros angarų statybos darbai</t>
  </si>
  <si>
    <t>Techninės priežiūros depų statybos darbai</t>
  </si>
  <si>
    <t>Trapų įrengimo darbai</t>
  </si>
  <si>
    <t>Įgulos patalpų įrengimo darbai</t>
  </si>
  <si>
    <t>Su mokymu ir moksliniais tyrimais susijusių pastatų statybos darbai</t>
  </si>
  <si>
    <t>Vaikų darželių pastatų statybos darbai</t>
  </si>
  <si>
    <t>Mokyklų statybos darbai</t>
  </si>
  <si>
    <t>Pradinių mokyklų statybos darbai</t>
  </si>
  <si>
    <t>Vidurinių mokyklų statybos darbai</t>
  </si>
  <si>
    <t>Specialiųjų mokyklų statybos darbai</t>
  </si>
  <si>
    <t>Koledžų pastatų statybos darbai</t>
  </si>
  <si>
    <t>Profesinių koledžų statybos darbai</t>
  </si>
  <si>
    <t>Techninių koledžų statybos darbai</t>
  </si>
  <si>
    <t>Universiteto pastatų statybos darbai</t>
  </si>
  <si>
    <t>Politechnikumų statybos darbai</t>
  </si>
  <si>
    <t>Amfiteatrinių auditorijų statybos darbai</t>
  </si>
  <si>
    <t>Kalbų laboratorijų statybos darbai</t>
  </si>
  <si>
    <t>Aukštesniojo mokslo įstaigų statybos darbai</t>
  </si>
  <si>
    <t>Moksliniams tyrimams skirtų pastatų statybos darbai</t>
  </si>
  <si>
    <t>Laboratorijų statybos darbai</t>
  </si>
  <si>
    <t>Mokslinių tyrimų ir bandymo įrenginių statybos darbai</t>
  </si>
  <si>
    <t>Mokslinė įranga</t>
  </si>
  <si>
    <t>Švariųjų patalpų įrengimo darbai</t>
  </si>
  <si>
    <t>Meteorologijos stočių statybos darbai</t>
  </si>
  <si>
    <t>Universiteto bendrabučių statybos darbai</t>
  </si>
  <si>
    <t>Prieangių statybos darbai</t>
  </si>
  <si>
    <t>Mokymo komplekso pastatas</t>
  </si>
  <si>
    <t>Su sveikatos priežiūra ir socialinėmis paslaugomis susijusių pastatų, krematoriumų ir viešųjų tualetų statybos darbai</t>
  </si>
  <si>
    <t>Su sveikatos apsauga susijusių pastatų statybos darbai</t>
  </si>
  <si>
    <t>Sveikatingumo centrų statybos darbai</t>
  </si>
  <si>
    <t>Specialiosios medicininės paskirties pastatų statybos darbai</t>
  </si>
  <si>
    <t>Klinikų statybos darbai</t>
  </si>
  <si>
    <t>Ligoninių patalpų statybos darbai</t>
  </si>
  <si>
    <t>Operacinių statybos darbai</t>
  </si>
  <si>
    <t>Intensyviosios terapijos skyrių statybos darbai</t>
  </si>
  <si>
    <t>Diagnostinio patikrinimo kabinetų statybos darbai</t>
  </si>
  <si>
    <t>Sveikatos patikrinimo kabinetų statybos darbai</t>
  </si>
  <si>
    <t>Fluorografijos kabinetų statybos darbai</t>
  </si>
  <si>
    <t>Patologijos kabinetų statybos darbai</t>
  </si>
  <si>
    <t>Teismo medicinos kabinetų statybos darbai</t>
  </si>
  <si>
    <t>Kateterių procedūrų kabinetų statybos darbai</t>
  </si>
  <si>
    <t>Socialinėms paslaugoms skirtų pastatų statybos darbai</t>
  </si>
  <si>
    <t>Subsidijuojamojo būsto statybos darbai</t>
  </si>
  <si>
    <t>Senelių namų statybos darbai</t>
  </si>
  <si>
    <t>Slaugos namų statybos darbai</t>
  </si>
  <si>
    <t>Gyvenamųjų namų statybos darbai</t>
  </si>
  <si>
    <t>Vaikų namų statybos darbai</t>
  </si>
  <si>
    <t>Socialinės paskirties pastatų, išskyrus subsidijuojamąjį būstą, statybos darbai</t>
  </si>
  <si>
    <t>Dienos priežiūros centrų statybos darbai</t>
  </si>
  <si>
    <t>Miesto administracinių centrų statybos darbai</t>
  </si>
  <si>
    <t>Krematoriumų statybos darbai</t>
  </si>
  <si>
    <t>Su kapinėmis susiję darbai</t>
  </si>
  <si>
    <t>Viešieji tualetai</t>
  </si>
  <si>
    <t>Su teisėtvarka arba avarinėmis tarnybomis susijusių pastatų bei karinių pastatų statybos darbai</t>
  </si>
  <si>
    <t>Su teisėtvarka arba avarinėmis tarnybomis susijusių pastatų statybos darbai</t>
  </si>
  <si>
    <t>Su teisėtvarka susijusių pastatų statybos darbai</t>
  </si>
  <si>
    <t>Policijos nuovadų statybos darbai</t>
  </si>
  <si>
    <t>Teismo pastatų statybos darbai</t>
  </si>
  <si>
    <t>Kalėjimo pastatų statybos darbai</t>
  </si>
  <si>
    <t>Parlamento ir viešųjų susirinkimų pastatai</t>
  </si>
  <si>
    <t>Su avarinėmis tarnybomis susijusių pastatų statybos darbai</t>
  </si>
  <si>
    <t>Gaisrinės pastatų statybos darbai</t>
  </si>
  <si>
    <t>Greitosios pagalbos stočių statybos darbai</t>
  </si>
  <si>
    <t>Kalnų gelbėjimo tarnybų pastatų statybos darbai</t>
  </si>
  <si>
    <t>Gelbėjimo valčių stočių statybos darbai</t>
  </si>
  <si>
    <t>Avarinių tarnybų pastatų statybos darbai</t>
  </si>
  <si>
    <t>Pakrančių apsaugos tarnybų pastatų statybos darbai</t>
  </si>
  <si>
    <t>Gelbėjimo tarnybų stočių statybos darbai</t>
  </si>
  <si>
    <t>Švyturių statybos darbai</t>
  </si>
  <si>
    <t>Slėptuvės</t>
  </si>
  <si>
    <t>Karinių pastatų ir įrangos statybos darbai</t>
  </si>
  <si>
    <t>Karinių bunkerių statybos darbai</t>
  </si>
  <si>
    <t>Karinių slėptuvių statybos darbai</t>
  </si>
  <si>
    <t>Apkasų statybos darbai</t>
  </si>
  <si>
    <t>Pripučiamųjų pastatų statybos darbai</t>
  </si>
  <si>
    <t>Inžinerijos ir statybos darbai</t>
  </si>
  <si>
    <t>Tiltų ir tunelių, šachtų, požeminių perėjų ir metro statybos darbai</t>
  </si>
  <si>
    <t>Su tiltų statyba susiję statybos darbai</t>
  </si>
  <si>
    <t>Tiltų statybos darbai</t>
  </si>
  <si>
    <t>Automobilių tiltų statybos darbai</t>
  </si>
  <si>
    <t>Geležinkelio tiltų statybos darbai</t>
  </si>
  <si>
    <t>Pėsčiųjų tiltų statybos darbai</t>
  </si>
  <si>
    <t>Metalinių tiltų statybos darbai</t>
  </si>
  <si>
    <t>Plieninių tiltų statybos darbai</t>
  </si>
  <si>
    <t>Tiltinių svarstyklių statybos darbai</t>
  </si>
  <si>
    <t>Vamzdynų tiltų statybos darbai</t>
  </si>
  <si>
    <t>Tiltų atnaujinimo darbai</t>
  </si>
  <si>
    <t>Viadukų statybos darbai</t>
  </si>
  <si>
    <t>Kelio viadukų statybos darbai</t>
  </si>
  <si>
    <t>Geležinkelio viadukų statybos darbai</t>
  </si>
  <si>
    <t>Tunelių, šachtų, požeminių perėjų ir metro statybos darbai</t>
  </si>
  <si>
    <t>Uždengtos ar iš dalies uždengtos iškasos</t>
  </si>
  <si>
    <t>Tunelis po keliu ar geležinkeliu</t>
  </si>
  <si>
    <t>Uždengtos ar iš dalies uždengtos geležinkelio iškasos</t>
  </si>
  <si>
    <t>Uždengtos ar iš dalies uždengtos kelių iškasos</t>
  </si>
  <si>
    <t>Pralaidos</t>
  </si>
  <si>
    <t>Šachtos</t>
  </si>
  <si>
    <t>Tunelių statybos darbai</t>
  </si>
  <si>
    <t>Kelio tunelių statybos darbai</t>
  </si>
  <si>
    <t>Geležinkelio tunelių statybos darbai</t>
  </si>
  <si>
    <t>Pėsčiųjų tunelių statybos darbai</t>
  </si>
  <si>
    <t>Kanalų tunelių statybos darbai</t>
  </si>
  <si>
    <t>Tunelių po upėmis statybos darbai</t>
  </si>
  <si>
    <t>Tunelių po jūros dugnu statybos darbai</t>
  </si>
  <si>
    <t>Tunelių kasybos darbai</t>
  </si>
  <si>
    <t>Tunelių ramsčių statybos darbai</t>
  </si>
  <si>
    <t>Požeminiai darbai, nesusiję su tunelių, šachtų, požeminių perėjų ir metro statyba</t>
  </si>
  <si>
    <t>Inžinerinių statinių, išskyrus tunelius, šachtas, požemines perėjas ir metro, statybos darbai</t>
  </si>
  <si>
    <t>Atliekų apdorojimo įmonių statybos darbai</t>
  </si>
  <si>
    <t>Atliekų šalinimo vietų statybos darbai</t>
  </si>
  <si>
    <t>Karinės paskirties objektų inžinerijos darbai</t>
  </si>
  <si>
    <t>Apsaugos objektų inžinerijos darbai</t>
  </si>
  <si>
    <t>Konstrukcijų statybos darbai</t>
  </si>
  <si>
    <t>Metalo konstrukcijų surinkimas</t>
  </si>
  <si>
    <t>Metalo konstrukcijų montavimas</t>
  </si>
  <si>
    <t>Konstrukciniai darbai</t>
  </si>
  <si>
    <t>Plieniniai konstrukciniai elementai</t>
  </si>
  <si>
    <t>Karkasinių konstrukcijų statymas</t>
  </si>
  <si>
    <t>Automobilių stovėjimo aikštelių statybos darbai</t>
  </si>
  <si>
    <t>Požeminių automobilių stovėjimo aikštelių statybos darbai</t>
  </si>
  <si>
    <t>Automobilių stovėjimo aikštelių su visuomeninio transporto prieiga (park-and-ride) statybos darbai</t>
  </si>
  <si>
    <t>Radarų stočių statybos darbai</t>
  </si>
  <si>
    <t>Gelžbetonio konstrukcijos</t>
  </si>
  <si>
    <t>Šunidžių statybos darbai</t>
  </si>
  <si>
    <t>Paslaugų zonų statybos darbai</t>
  </si>
  <si>
    <t>Automagistralių paslaugų zonų statybos darbai</t>
  </si>
  <si>
    <t>Degalinių statybos darbai</t>
  </si>
  <si>
    <t>Surenkamųjų struktūrų surinkimas ir statymas</t>
  </si>
  <si>
    <t>Surenkamosios konstrukcijos</t>
  </si>
  <si>
    <t>Surenkamieji blokai ir komponentai</t>
  </si>
  <si>
    <t>Surenkamieji blokai</t>
  </si>
  <si>
    <t>Surenkamieji komponentai</t>
  </si>
  <si>
    <t>Vamzdynų, ryšių ir elektros energijos tiekimo linijų, greitkelių, kelių, aerodromų ir geležinkelių statybos darbai; paviršių lyginimo darbai</t>
  </si>
  <si>
    <t>Vamzdynų, ryšių ir elektros energijos tiekimo linijų tiesimo darbai</t>
  </si>
  <si>
    <t>Bendrieji vamzdynų tiesimo darbai</t>
  </si>
  <si>
    <t>Vamzdžių tiesimo darbai</t>
  </si>
  <si>
    <t>Vamzdžių kėlimas ir keitimas</t>
  </si>
  <si>
    <t>Vamzdyno sistemos montavimas</t>
  </si>
  <si>
    <t>Vamzdžių keitimo darbai</t>
  </si>
  <si>
    <t>Naftotiekio ir dujotiekio tiesimo darbai</t>
  </si>
  <si>
    <t>Naftotiekio tiesimo darbai</t>
  </si>
  <si>
    <t>Dujotiekio tiesimo darbai</t>
  </si>
  <si>
    <t>Centrinio dujotiekio statybos darbai</t>
  </si>
  <si>
    <t>Dujų rezervuarų statymas</t>
  </si>
  <si>
    <t>Pagalbiniai dujų paskirstymo darbai</t>
  </si>
  <si>
    <t>Vandentiekio ir kanalizacijos vamzdynų tiesimo darbai</t>
  </si>
  <si>
    <t>Elektros energijos tiekimo linijų tiesimo darbai</t>
  </si>
  <si>
    <t>Suspausto oro vamzdynų tiesimo darbai</t>
  </si>
  <si>
    <t>Suspausto oro vamzdynų tiesimo darbai pašto siuntimo sistemai</t>
  </si>
  <si>
    <t>Ryšių linijų tiesimo darbai</t>
  </si>
  <si>
    <t>Pagalbiniai vamzdynų ir kabelių klojimo darbai</t>
  </si>
  <si>
    <t>Pagalbiniai vandentiekio tiesimo darbai</t>
  </si>
  <si>
    <t>Drėkinimo darbai</t>
  </si>
  <si>
    <t>Drėkinimo vamzdynų tiesimo darbai</t>
  </si>
  <si>
    <t>Lietaus vandens vamzdynų tiesimo darbai</t>
  </si>
  <si>
    <t>Centrinio šildymo vamzdžių tiesimo darbai</t>
  </si>
  <si>
    <t>Šildymo darbai</t>
  </si>
  <si>
    <t>Šiluminių mazgų statybos darbai</t>
  </si>
  <si>
    <t>Darbai, susiję su vandens paskirstymo vamzdynais</t>
  </si>
  <si>
    <t>Centrinio vandentiekio atnaujinimo darbai</t>
  </si>
  <si>
    <t>Siurblinių statybos darbai</t>
  </si>
  <si>
    <t>Vandens bokštų statybos darbai</t>
  </si>
  <si>
    <t>Geriamojo vandens bokštų statybos darbai</t>
  </si>
  <si>
    <t>Pagalbiniai elektros energijos tiekimo linijų tiesimo darbai</t>
  </si>
  <si>
    <t>Antžeminių linijų tiesimas</t>
  </si>
  <si>
    <t>Pastočių statybos darbai</t>
  </si>
  <si>
    <t>Transformatorinė</t>
  </si>
  <si>
    <t>Telefono ir ryšių linijų tiesimo bei pagalbiniai darbai</t>
  </si>
  <si>
    <t>Telefono linijų tiesimo darbai</t>
  </si>
  <si>
    <t>Pakelės avarinio telefono ryšio linijos</t>
  </si>
  <si>
    <t>Kabelinio transliavimo linijos</t>
  </si>
  <si>
    <t>Antenų statymas</t>
  </si>
  <si>
    <t>Pagalbiniai transliavimo darbai</t>
  </si>
  <si>
    <t>Pagalbiniai telekomunikacijų darbai</t>
  </si>
  <si>
    <t>Judriojo telefono ryšio bazinių stočių statybos darbai</t>
  </si>
  <si>
    <t>Kanalizacijos vamzdynų klojimo darbai</t>
  </si>
  <si>
    <t>Kanalizacijos darbai</t>
  </si>
  <si>
    <t>Nešvaraus vandens vamzdynų tiesimo darbai</t>
  </si>
  <si>
    <t>Su nuotekomis susiję darbai</t>
  </si>
  <si>
    <t>Nuotekų valymo darbai</t>
  </si>
  <si>
    <t>Dumblo valymo darbai</t>
  </si>
  <si>
    <t>Nuotekų siurblinių statybos darbai</t>
  </si>
  <si>
    <t>Valyklų ištekamųjų vamzdžių tiesimo darbai</t>
  </si>
  <si>
    <t>Vandens valymo darbai</t>
  </si>
  <si>
    <t>Nešvaraus vandens siurblinė</t>
  </si>
  <si>
    <t>Kanalizacijos vamzdžių klojimo darbai</t>
  </si>
  <si>
    <t>Drenažo statybos darbai</t>
  </si>
  <si>
    <t>Drenažo ir paviršiaus darbai</t>
  </si>
  <si>
    <t>Drenažo darbai</t>
  </si>
  <si>
    <t>Nuotekų vamzdžių tiesimo darbai</t>
  </si>
  <si>
    <t>Lietaus vandens baseinų statybos darbai</t>
  </si>
  <si>
    <t>Sanitariniai darbai</t>
  </si>
  <si>
    <t>Atliekų skirstymo stotis</t>
  </si>
  <si>
    <t>Greitkelių, kelių tiesimo, jų pamatų ir dangos klojimo darbai</t>
  </si>
  <si>
    <t>Greitkelių, kelių tiesimo darbai</t>
  </si>
  <si>
    <t>Automagistralių tiesimo darbai</t>
  </si>
  <si>
    <t>Kelių tiesimo darbai</t>
  </si>
  <si>
    <t>Pagrindinių kelių tiesimo darbai</t>
  </si>
  <si>
    <t>Žiedinių kelių statybos darbai</t>
  </si>
  <si>
    <t>Nepagrindinių kelių statybos darbai</t>
  </si>
  <si>
    <t>Magistralinių kelių statybos darbai</t>
  </si>
  <si>
    <t>Kelių sankirtų statybos darbai</t>
  </si>
  <si>
    <t>Skirtingų lygių kelių sankirtų statybos darbai</t>
  </si>
  <si>
    <t>T formos sankryžų statybos darbai</t>
  </si>
  <si>
    <t>Žiedinių sankryžų statybos darbai</t>
  </si>
  <si>
    <t>Sankryžų statybos darbai</t>
  </si>
  <si>
    <t>Greitkelių tiesimo darbai</t>
  </si>
  <si>
    <t>Estakadų tiesimo darbai</t>
  </si>
  <si>
    <t>Greitkelių priežiūros darbai</t>
  </si>
  <si>
    <t>Kelio darbai</t>
  </si>
  <si>
    <t>Kelių priežiūros darbai</t>
  </si>
  <si>
    <t>Kelių remonto darbai</t>
  </si>
  <si>
    <t>Kelių lygmenų sankryžų statybos darbai</t>
  </si>
  <si>
    <t>Eismo mažinimo darbai</t>
  </si>
  <si>
    <t>Takai ir kiti skalda dengti paviršiai</t>
  </si>
  <si>
    <t>Pėsčiųjų takų statybos darbai</t>
  </si>
  <si>
    <t>Dviračių takų statybos darbai</t>
  </si>
  <si>
    <t>Įvairūs dangos darbai</t>
  </si>
  <si>
    <t>Greitkelių dangos darbai</t>
  </si>
  <si>
    <t>Kelių dangos darbai</t>
  </si>
  <si>
    <t>Kelių dangos žymėjimo darbai</t>
  </si>
  <si>
    <t>Grindimo ir asfalto klojimo darbai</t>
  </si>
  <si>
    <t>Važiuojamosios dalies dangos keitimas</t>
  </si>
  <si>
    <t>Dviejų eismo juostų kelių statybos darbai</t>
  </si>
  <si>
    <t>Vienos eismo juostos kelių statybos darbai</t>
  </si>
  <si>
    <t>Privažiavimo kelių statybos darbai</t>
  </si>
  <si>
    <t>Greitkelių įvažiuojamųjų arba išvažiuojamųjų kelių statybos darbai</t>
  </si>
  <si>
    <t>Paviršiaus dangos klojimo darbai</t>
  </si>
  <si>
    <t>Bordiūrų priežiūros darbai</t>
  </si>
  <si>
    <t>Dangos, išskyrus kelių dangą, darbai</t>
  </si>
  <si>
    <t>Dangos keitimo darbai</t>
  </si>
  <si>
    <t>Gatvių dangos darbai</t>
  </si>
  <si>
    <t>Pėsčiųjų takų dangos darbai</t>
  </si>
  <si>
    <t>Pėsčiųjų kelių statybos darbai</t>
  </si>
  <si>
    <t>Pėsčiųjų viadukų statybos darbai</t>
  </si>
  <si>
    <t>Pėsčiųjų zonų statybos darbai</t>
  </si>
  <si>
    <t>Automobilių stovėjimo aikštelių dangos žymėjimo darbai</t>
  </si>
  <si>
    <t>Kelio užtvarų statymas</t>
  </si>
  <si>
    <t>Kelio ženklų montavimas</t>
  </si>
  <si>
    <t>Užtvarinių stulpelių statymas</t>
  </si>
  <si>
    <t>Saugos įrenginių montavimas</t>
  </si>
  <si>
    <t>Gatvės įrenginių montavimas</t>
  </si>
  <si>
    <t>Šviesoforų montavimas</t>
  </si>
  <si>
    <t>Greitkelių, kelių, gatvių ir pėsčiųjų takų pamatų klojimo darbai</t>
  </si>
  <si>
    <t>Greitkelių pamatų klojimo darbai</t>
  </si>
  <si>
    <t>Kelių pamatų klojimo darbai</t>
  </si>
  <si>
    <t>Gatvių pamatų klojimas</t>
  </si>
  <si>
    <t>Pėsčiųjų takų pamatų klojimas</t>
  </si>
  <si>
    <t>Geležinkelių ir funikulierių transporto sistemų statybos darbai</t>
  </si>
  <si>
    <t>Geležinkelių tiesimo darbai</t>
  </si>
  <si>
    <t>Tarpmiestinių geležinkelių tiesimo darbai</t>
  </si>
  <si>
    <t>Miesto geležinkelių statybos darbai</t>
  </si>
  <si>
    <t>Geležinkelio depų statybos darbai</t>
  </si>
  <si>
    <t>Bėgių išardymas</t>
  </si>
  <si>
    <t>Geležinkelio pylimų statybos darbai</t>
  </si>
  <si>
    <t>Su geležinkelio signalizacija susiję darbai</t>
  </si>
  <si>
    <t>Bėgių tiesimo darbai</t>
  </si>
  <si>
    <t>Miesto geležinkelių tiesimo darbai</t>
  </si>
  <si>
    <t>Tramvajaus bėgių tiesimo darbai</t>
  </si>
  <si>
    <t>Požeminio geležinkelio tiesimo darbai</t>
  </si>
  <si>
    <t>Iš dalies požeminio geležinkelio tiesimo darbai</t>
  </si>
  <si>
    <t>Požeminio keleivinio geležinkelio transportas</t>
  </si>
  <si>
    <t>Požeminė geležinkelio stotis</t>
  </si>
  <si>
    <t>Tramvajaus linijų tiesimo darbai</t>
  </si>
  <si>
    <t>Tramvajų depų statybos darbai</t>
  </si>
  <si>
    <t>Tramvajų platformų statybos darbai</t>
  </si>
  <si>
    <t>Miesto geležinkelio bėgių tiesimo darbai</t>
  </si>
  <si>
    <t>Sankasų statybos darbai</t>
  </si>
  <si>
    <t>Pervažų statybos darbai</t>
  </si>
  <si>
    <t>Laikomųjų lynų tiesimo darbai</t>
  </si>
  <si>
    <t>Lokomotyvų pastočių statybos darbai</t>
  </si>
  <si>
    <t>Geležinkelio dirbtuvių statybos darbai</t>
  </si>
  <si>
    <t>Geležinkelio ruožų pastočių statybos darbai</t>
  </si>
  <si>
    <t>Lynų kelio transporto sistemos</t>
  </si>
  <si>
    <t>Lynų kelio su kabinomis sistemos</t>
  </si>
  <si>
    <t>Slidininkų keltuvų statybos darbai</t>
  </si>
  <si>
    <t>Kėdinių keltuvų statybos darbai</t>
  </si>
  <si>
    <t>Funikulierinė geležinkelio sistema</t>
  </si>
  <si>
    <t>Teleferinių įrenginių statybos darbai</t>
  </si>
  <si>
    <t>Aerodromų, kilimo ir tūpimo takų bei manevravimo zonos statybos darbai</t>
  </si>
  <si>
    <t>Oro uostų statybos darbai</t>
  </si>
  <si>
    <t>Aerodromų statybos darbai</t>
  </si>
  <si>
    <t>Aerodromų dangos klojimo darbai</t>
  </si>
  <si>
    <t>Kilimo ir tūpimo takų tiesimo darbai</t>
  </si>
  <si>
    <t>Kilimo ir tūpimo takų dangos keitimo darbai</t>
  </si>
  <si>
    <t>Orlaivių manevravimo zonos dangos klojimo darbai</t>
  </si>
  <si>
    <t>Lėktuvų važiuojamųjų zonų už kilimo ir tūpimo takų statybos darbai</t>
  </si>
  <si>
    <t>Lėktuvų važiuojamųjų zonų už kilimo ir tūpimo takų dangos klojimo darbai</t>
  </si>
  <si>
    <t>Aikštelių prie orlaivių terminalų ir angarų statybos darbai</t>
  </si>
  <si>
    <t>Paviršių lyginimo darbai</t>
  </si>
  <si>
    <t>Įvairių sporto įrenginių paviršių lyginimo darbai</t>
  </si>
  <si>
    <t>Sporto aikštelių paviršių lyginimo darbai</t>
  </si>
  <si>
    <t>Golfo aikštynų paviršių lyginimo darbai</t>
  </si>
  <si>
    <t>Teniso kortų paviršių lyginimo darbai</t>
  </si>
  <si>
    <t>Hipodromų paviršių lyginimo darbai</t>
  </si>
  <si>
    <t>Bėgimo takų paviršių lyginimo darbai</t>
  </si>
  <si>
    <t>Sporto aikštelių remonto darbai</t>
  </si>
  <si>
    <t>Poilsio įrenginių paviršių lyginimo darbai</t>
  </si>
  <si>
    <t>Vaikų žaidimo zonų paviršių lyginimo darbai</t>
  </si>
  <si>
    <t>Zoologijos sodų paviršių lyginimo darbai</t>
  </si>
  <si>
    <t>Sodų paviršių lyginimo darbai</t>
  </si>
  <si>
    <t>Parkų paviršių lyginimo darbai</t>
  </si>
  <si>
    <t>Poilsio zonų remonto darbai</t>
  </si>
  <si>
    <t>Kapinių paviršių lyginimo darbai</t>
  </si>
  <si>
    <t>Scenų statybos darbai</t>
  </si>
  <si>
    <t>Vandens objektų statybos darbai</t>
  </si>
  <si>
    <t>Uostų statybos darbai</t>
  </si>
  <si>
    <t>Krantinių statybos darbai</t>
  </si>
  <si>
    <t>Jūroje esančio terminalo statybos darbai vietoje</t>
  </si>
  <si>
    <t>Prieplaukų statybos darbai</t>
  </si>
  <si>
    <t>Dokų statybos darbai</t>
  </si>
  <si>
    <t>Krovinių prieplaukų statybos darbai</t>
  </si>
  <si>
    <t>Uostų apšvietimo įrenginių montavimas</t>
  </si>
  <si>
    <t>Kranto laisvalaikio objektų statybos darbai</t>
  </si>
  <si>
    <t>Vandens sporto statinių statybos darbai</t>
  </si>
  <si>
    <t>Laivų nuleidimo konstrukcijų statybos darbai</t>
  </si>
  <si>
    <t>Valčių prieplaukų statybos darbai</t>
  </si>
  <si>
    <t>Jachtų uostų statybos darbai</t>
  </si>
  <si>
    <t>Kranto apsaugos darbai</t>
  </si>
  <si>
    <t>Pajūrio uolų apsaugos darbai</t>
  </si>
  <si>
    <t>Pajūrio uolų stabilizavimo darbai</t>
  </si>
  <si>
    <t>Molų statybos darbai</t>
  </si>
  <si>
    <t>Pylimų nuo jūros potvynių statybos darbai</t>
  </si>
  <si>
    <t>Paplūdimių sutvirtinimo darbai</t>
  </si>
  <si>
    <t>Jūros įtvirtinimų statybos darbai</t>
  </si>
  <si>
    <t>Kranto sutvirtinimo darbai</t>
  </si>
  <si>
    <t>Krantinės pylimų statybos darbai</t>
  </si>
  <si>
    <t>Jūrų statybos darbai</t>
  </si>
  <si>
    <t>Jūrinė įranga</t>
  </si>
  <si>
    <t>Dambos</t>
  </si>
  <si>
    <t>Vandens valymo įrenginių dugno valymo ir išsiurbimo darbai</t>
  </si>
  <si>
    <t>Upių reguliavimo ir potvynių kontrolės darbai</t>
  </si>
  <si>
    <t>Upių įtvirtinimų statyba</t>
  </si>
  <si>
    <t>Upių krantų sutvirtinimo darbai</t>
  </si>
  <si>
    <t>Apsisaugojimo nuo potvynių darbai</t>
  </si>
  <si>
    <t>Įtvirtinimų nuo potvynių priežiūros darbai</t>
  </si>
  <si>
    <t>Pajūrio pasivaikščiojimo takų statybos darbai</t>
  </si>
  <si>
    <t>Lentinių paplūdimio takų statybos darbai</t>
  </si>
  <si>
    <t>Užtvankų, kanalų, drėkinimo kanalų ir akvedukų statybos darbai</t>
  </si>
  <si>
    <t>Vandens kelių įrengimo darbai</t>
  </si>
  <si>
    <t>Kanalų kasimas</t>
  </si>
  <si>
    <t>Drėkinimo kanalų statybos darbai</t>
  </si>
  <si>
    <t>Drenažo kanalų statybos darbai</t>
  </si>
  <si>
    <t>Vandens keliai, išskyrus kanalus</t>
  </si>
  <si>
    <t>Akvedukų statybos darbai</t>
  </si>
  <si>
    <t>Užtvankų ir panašių statinių statybos darbai</t>
  </si>
  <si>
    <t>Užtvankų statybos darbai</t>
  </si>
  <si>
    <t>Užtvankų pylimų statybos darbai</t>
  </si>
  <si>
    <t>Užtvankos sutvirtinimo darbai</t>
  </si>
  <si>
    <t>Vandens lygio reguliavimo slenksčių statybos darbai</t>
  </si>
  <si>
    <t>Pylimų-užtvankų statybos darbai</t>
  </si>
  <si>
    <t>Stacionarių užtvankų statybos darbai</t>
  </si>
  <si>
    <t>Rezervuarų statybos darbai</t>
  </si>
  <si>
    <t>Hidromechaninių statinių statybos darbai</t>
  </si>
  <si>
    <t>Šliuzų statybos darbai</t>
  </si>
  <si>
    <t>Sausųjų dokų statybos darbai</t>
  </si>
  <si>
    <t>Plaukiojančiųjų dokų statybos darbai</t>
  </si>
  <si>
    <t>Plaukiojančių prieplaukų statybos darbai</t>
  </si>
  <si>
    <t>Kilnojamųjų užtvankų statybos darbai</t>
  </si>
  <si>
    <t>Gamyklų, kasybos, apdirbamosios gamybos ir dujų bei naftos pramonės statinių statybos darbai</t>
  </si>
  <si>
    <t>Jėgainių ir katilinių statybos darbai</t>
  </si>
  <si>
    <t>Elektros jėgainių statybos darbai</t>
  </si>
  <si>
    <t>Branduolinių jėgainių statybos darbai</t>
  </si>
  <si>
    <t>Branduolinių reaktorių statybos darbai</t>
  </si>
  <si>
    <t>Hidroelektrinių statybos darbai</t>
  </si>
  <si>
    <t>Šiluminių jėgainių statybos darbai</t>
  </si>
  <si>
    <t>Geoterminių elektrinių statybos darbai</t>
  </si>
  <si>
    <t>Medieną deginančių elektrinių statybos darbai</t>
  </si>
  <si>
    <t>Kompresorinių statybos darbai</t>
  </si>
  <si>
    <t>Aušinimo bokštų statybos darbai</t>
  </si>
  <si>
    <t>Vėjo jėgainių montavimo darbai</t>
  </si>
  <si>
    <t>Katilinių statybos darbai</t>
  </si>
  <si>
    <t>Kogeneracijos jėgainių statybos darbai</t>
  </si>
  <si>
    <t>Garo jėgainių statybos darbai</t>
  </si>
  <si>
    <t>Biodujų jėgainių statybos darbai</t>
  </si>
  <si>
    <t>Centrinių šiluminių statybos darbai</t>
  </si>
  <si>
    <t>Vandens nuotekų valymo įrenginių, šiukšlių ir atliekų deginimo įrenginių statyba</t>
  </si>
  <si>
    <t>Nuotekų valymo įrenginių statybos darbai</t>
  </si>
  <si>
    <t>Kilnojamųjų įrenginių statybos darbai</t>
  </si>
  <si>
    <t>Vandens valymo įrenginių statybos darbai</t>
  </si>
  <si>
    <t>Sedimentacijos įranga</t>
  </si>
  <si>
    <t>Nuotekų metantankas</t>
  </si>
  <si>
    <t>Sijojimo įranga</t>
  </si>
  <si>
    <t>Dugno gilinimo ir žemių siurbimo darbai</t>
  </si>
  <si>
    <t>Uolienų šalinimo darbas</t>
  </si>
  <si>
    <t>Geriamojo vandens valymo įrenginių statybos darbai</t>
  </si>
  <si>
    <t>Nešvaraus vandens valymo įrenginių statybos darbai</t>
  </si>
  <si>
    <t>Nuotekų valymo įrenginių įranga</t>
  </si>
  <si>
    <t>Dumblo džiovinimo įrenginių statybos darbai</t>
  </si>
  <si>
    <t>Akmens anglies krovimo įrenginių statybos darbai</t>
  </si>
  <si>
    <t>Valymo įrenginiai</t>
  </si>
  <si>
    <t>Vandens gryninimo įrenginių statybos darbai</t>
  </si>
  <si>
    <t>Šiukšlių ir atliekų deginimo įrenginių statybos darbai</t>
  </si>
  <si>
    <t>Cheminio apdorojimo įrenginių statymo darbai</t>
  </si>
  <si>
    <t>Demineralizavimo įrenginių statybos darbai</t>
  </si>
  <si>
    <t>Nusierinimo įrenginių statybos darbai</t>
  </si>
  <si>
    <t>Distiliavimo arba rektifikavimo įrenginių statybos darbai</t>
  </si>
  <si>
    <t>Vandens distiliavimo įrenginių statybos darbai</t>
  </si>
  <si>
    <t>Alkoholio distiliavimo įrenginių statybos darbai</t>
  </si>
  <si>
    <t>Naftos chemijos įrenginių statymo darbai</t>
  </si>
  <si>
    <t>Farmacijos įrenginių statymo darbai</t>
  </si>
  <si>
    <t>Dejonizavimo įrenginių statybos darbai</t>
  </si>
  <si>
    <t>Metantanko įrenginių statybos darbai</t>
  </si>
  <si>
    <t>Komposto įrenginių (gamyklų) statybos darbai</t>
  </si>
  <si>
    <t>Kasybos ir apdirbamosios gamybos statybos darbai</t>
  </si>
  <si>
    <t>Su kasyba susiję statybos darbai</t>
  </si>
  <si>
    <t>Statinių ant šachtų statybos darbai</t>
  </si>
  <si>
    <t>Apdirbamosios gamybos įrenginių statybos darbai</t>
  </si>
  <si>
    <t>Su naftos ir dujų pramone susijusios statybos darbai</t>
  </si>
  <si>
    <t>Verslinių žvejybos platformų statybos darbai</t>
  </si>
  <si>
    <t>Gręžinių gręžimo darbai</t>
  </si>
  <si>
    <t>Platformų įrenginių statybos darbai</t>
  </si>
  <si>
    <t>Viršvandenių konstrukcijų įrenginių statybos darbai</t>
  </si>
  <si>
    <t>Naftos perdirbimo įmonių statybos darbai</t>
  </si>
  <si>
    <t>Naftos terminalų statybos darbai</t>
  </si>
  <si>
    <t>Dujų terminalų statybos darbai</t>
  </si>
  <si>
    <t>Gamyba</t>
  </si>
  <si>
    <t>Gamyba jūroje</t>
  </si>
  <si>
    <t>Gamyba krante</t>
  </si>
  <si>
    <t>Naftos platformų išardymas</t>
  </si>
  <si>
    <t>Gręžimo ir žvalgymo darbai</t>
  </si>
  <si>
    <t>Naftos gręžinio vamzdžių montavimas</t>
  </si>
  <si>
    <t>Akmens anglių dujofikavimo įrenginių statybos darbai</t>
  </si>
  <si>
    <t>Dujų gamybos įrenginių statybos darbai</t>
  </si>
  <si>
    <t>Įrenginių remontas ir priežiūra</t>
  </si>
  <si>
    <t>Nuotekų įrenginių remonto ir priežiūros darbai</t>
  </si>
  <si>
    <t>Valymo įrenginių remonto ir priežiūros darbai</t>
  </si>
  <si>
    <t>Katilinių remonto ir priežiūros darbai</t>
  </si>
  <si>
    <t>Įrangos modernizavimo darbai</t>
  </si>
  <si>
    <t>Stogų dengimas ir kiti specialieji profesiniai statybos darbai</t>
  </si>
  <si>
    <t>Stogų karkasų ir dangų montavimo ir kiti darbai</t>
  </si>
  <si>
    <t>Stogo karkaso montavimo darbai</t>
  </si>
  <si>
    <t>Stogo dengimo ir stogo dažymo darbai</t>
  </si>
  <si>
    <t>Stogo dengimo darbai</t>
  </si>
  <si>
    <t>Stogo dengimo čerpėmis darbai</t>
  </si>
  <si>
    <t>Stogo dengimo šiferiu darbai</t>
  </si>
  <si>
    <t>Stogo dengimo metaline danga darbai</t>
  </si>
  <si>
    <t>Bituminio stogo dengimo darbai</t>
  </si>
  <si>
    <t>Stogų su saulės baterijomis dengimo darbai</t>
  </si>
  <si>
    <t>Stogo dažymo ir kito padengimo darbai</t>
  </si>
  <si>
    <t>Stogo dažymo darbai</t>
  </si>
  <si>
    <t>Stogo padengimo cementu darbai</t>
  </si>
  <si>
    <t>Jungiamųjų sluoksnių ir stoglovių įrengimo darbai</t>
  </si>
  <si>
    <t>Jungiamųjų sluoksnių įrengimo darbai</t>
  </si>
  <si>
    <t>Stoglovių įrengimo darbai</t>
  </si>
  <si>
    <t>Lakštinės dangos klojimo darbai</t>
  </si>
  <si>
    <t>Stogo izoliacijos įrengimo darbai</t>
  </si>
  <si>
    <t>Hidroizoliacijos įrengimo darbai</t>
  </si>
  <si>
    <t>Stogų remonto ir priežiūros darbai</t>
  </si>
  <si>
    <t>Stogų remontas</t>
  </si>
  <si>
    <t>Stogų priežiūros darbai</t>
  </si>
  <si>
    <t>Specialieji profesiniai statybos darbai, išskyrus stogų dengimą</t>
  </si>
  <si>
    <t>Pastolių surinkimo darbai</t>
  </si>
  <si>
    <t>Pastolių išmontavimo darbai</t>
  </si>
  <si>
    <t>Pastolių statymo darbai</t>
  </si>
  <si>
    <t>Pamatų klojimas ir vandens gręžinių gręžimas</t>
  </si>
  <si>
    <t>Pamatų klojimas</t>
  </si>
  <si>
    <t>Polių kalimas</t>
  </si>
  <si>
    <t>Tranšėjų dangos klojimo darbai</t>
  </si>
  <si>
    <t>Diafragminės sienos technika</t>
  </si>
  <si>
    <t>Vandens gręžinių gręžimas</t>
  </si>
  <si>
    <t>Betonavimo darbai</t>
  </si>
  <si>
    <t>Gelžbetonio klojimo darbai</t>
  </si>
  <si>
    <t>Betonavimo karkaso darymo darbai</t>
  </si>
  <si>
    <t>Žymėjimo darbai</t>
  </si>
  <si>
    <t>Grindų lyginimo darbai</t>
  </si>
  <si>
    <t>Betono remonto darbai</t>
  </si>
  <si>
    <t>Cemento skiedinio užpylimas</t>
  </si>
  <si>
    <t>Paprastas betonavimas</t>
  </si>
  <si>
    <t>Cementavimas</t>
  </si>
  <si>
    <t>Betoninių dangų įrengimo paslaugos</t>
  </si>
  <si>
    <t>Statybinio plieno montažo darbai</t>
  </si>
  <si>
    <t>Statybinio plieno montažo darbai pastatuose</t>
  </si>
  <si>
    <t>Statybinio plieno montažo darbai statiniuose</t>
  </si>
  <si>
    <t>Laivų švartavimas jūroje</t>
  </si>
  <si>
    <t>Povandeninio gręžimo jūroje darbai</t>
  </si>
  <si>
    <t>Denio darbai</t>
  </si>
  <si>
    <t>Jūrinio modulio gamyba</t>
  </si>
  <si>
    <t>Karkaso gamyba</t>
  </si>
  <si>
    <t>Polių gamyba</t>
  </si>
  <si>
    <t>Mūrijimas ir plytų mūrijimas</t>
  </si>
  <si>
    <t>Akmenų mūrijimo darbai</t>
  </si>
  <si>
    <t>Akmenų pjaustymas</t>
  </si>
  <si>
    <t>Dailusis akmenų mūrijimas</t>
  </si>
  <si>
    <t>Plytų mūrijimo darbai</t>
  </si>
  <si>
    <t>Sienų mūrijimas</t>
  </si>
  <si>
    <t>Mūrijimas</t>
  </si>
  <si>
    <t>Įvairūs specialieji profesiniai statybos darbai</t>
  </si>
  <si>
    <t>Pramoniniai kaminai</t>
  </si>
  <si>
    <t>Laikančiosios sienos</t>
  </si>
  <si>
    <t>Krosnių statymas</t>
  </si>
  <si>
    <t>Aplinkos gerinimo darbai</t>
  </si>
  <si>
    <t>Plakiravimo darbai</t>
  </si>
  <si>
    <t>Asbesto šalinimo darbai</t>
  </si>
  <si>
    <t>Metalo apdirbimas</t>
  </si>
  <si>
    <t>Suvirinimas</t>
  </si>
  <si>
    <t>Apgriuvusių pastatų atnaujinimas</t>
  </si>
  <si>
    <t>Pastato pertvarkymo darbai</t>
  </si>
  <si>
    <t>Freskų priežiūros darbai</t>
  </si>
  <si>
    <t>Pastato išplėtimo darbas</t>
  </si>
  <si>
    <t>Balkonų įrengimo darbai</t>
  </si>
  <si>
    <t>Pastatų įrengimo darbai</t>
  </si>
  <si>
    <t>Elektros instaliacijos montavimo darbai</t>
  </si>
  <si>
    <t>Elektros laidų tiesimo ir įrengimo darbai</t>
  </si>
  <si>
    <t>Elektros laidų tiesimo darbai</t>
  </si>
  <si>
    <t>Elektros įrengimo darbai</t>
  </si>
  <si>
    <t>Signalizacijos sistemų ir antenų montavimo darbai</t>
  </si>
  <si>
    <t>Gaisrinės signalizacijos sistemų montavimo darbai</t>
  </si>
  <si>
    <t>Apsaugos nuo įsilaužimo signalizacijos sistemų montavimo darbai</t>
  </si>
  <si>
    <t>Antenų montavimo darbai</t>
  </si>
  <si>
    <t>Apsaugos nuo žaibo įrengimo darbai</t>
  </si>
  <si>
    <t>Žaibolaidžių įrengimo darbai</t>
  </si>
  <si>
    <t>Televizijos antenų įrengimo darbai</t>
  </si>
  <si>
    <t>Radijo antenų įrengimo darbai</t>
  </si>
  <si>
    <t>Liftų ir eskalatorių montavimo darbai</t>
  </si>
  <si>
    <t>Liftų montavimo darbai</t>
  </si>
  <si>
    <t>Eskalatorių montavimo darbai</t>
  </si>
  <si>
    <t>Slenkančių takų montavimo darbai</t>
  </si>
  <si>
    <t>Telekomunikacijų įrangos įrengimas</t>
  </si>
  <si>
    <t>Telefono stočių montavimas</t>
  </si>
  <si>
    <t>Perjungimo skydų įrengimas</t>
  </si>
  <si>
    <t>Telefono linijų įrengimas</t>
  </si>
  <si>
    <t>Kabelių infrastruktūros įrengimas</t>
  </si>
  <si>
    <t>Kabelių klojimas</t>
  </si>
  <si>
    <t>Kompiuterių kabelių klojimas</t>
  </si>
  <si>
    <t>Šildymo ir kitos pastato elektros įrangos elektros instaliacijos montavimo darbai</t>
  </si>
  <si>
    <t>Elektros instaliacijos inžinerinio montavimo darbai</t>
  </si>
  <si>
    <t>Turbinų darbai</t>
  </si>
  <si>
    <t>Elektros energijos tiekimo įranga</t>
  </si>
  <si>
    <t>Aukštos įtampos instaliacijos montavimo darbai</t>
  </si>
  <si>
    <t>Vidutinės įtampos instaliacijos montavimo darbai</t>
  </si>
  <si>
    <t>Žemos įtampos instaliacijos montavimo darbai</t>
  </si>
  <si>
    <t>Pastočių įrengimo darbai</t>
  </si>
  <si>
    <t>Apšvietimo ir signalizacijos sistemų montavimo darbai</t>
  </si>
  <si>
    <t>Lauko apšvietimo įrenginių montavimas</t>
  </si>
  <si>
    <t>Kelių apšvietimo įrenginių montavimas</t>
  </si>
  <si>
    <t>Signalizacijos įrenginių montavimas</t>
  </si>
  <si>
    <t>Eismo stebėsenos įrenginių montavimas</t>
  </si>
  <si>
    <t>Apšviestų kelio ženklų įrengimas</t>
  </si>
  <si>
    <t>Šviesoforų įrengimas</t>
  </si>
  <si>
    <t>Eismo valdymo įrangos montavimas</t>
  </si>
  <si>
    <t>Oro uosto signalizacijos įrenginių montavimas</t>
  </si>
  <si>
    <t>Uosto signalizacijos įrenginių montavimas</t>
  </si>
  <si>
    <t>Kiti elektros instaliacijos montavimo darbai</t>
  </si>
  <si>
    <t>Siurblių įrenginių elektros instaliacijos montavimo darbai</t>
  </si>
  <si>
    <t>Transformatorių elektros instaliacijos montavimo darbai</t>
  </si>
  <si>
    <t>Elektros skirstymo aparatų elektros instaliacijos montavimo darbai</t>
  </si>
  <si>
    <t>Filtravimo įrenginių elektros instaliacijos montavimo darbai</t>
  </si>
  <si>
    <t>Izoliacijos darbai</t>
  </si>
  <si>
    <t>Šiluminės izoliacijos darbai</t>
  </si>
  <si>
    <t>Garso izoliacijos darbai</t>
  </si>
  <si>
    <t>Sausatinkio darbai</t>
  </si>
  <si>
    <t>Vandentiekio ir sanitarinių įrenginių įrengimo darbai</t>
  </si>
  <si>
    <t>Šildymo, vėdinimo ir oro kondicionavimo įrengimo darbai</t>
  </si>
  <si>
    <t>Centrinio šildymo įrengimo darbai</t>
  </si>
  <si>
    <t>Katilų montavimo darbai</t>
  </si>
  <si>
    <t>Vėdinimo ir oro kondicionavimo įrengimo darbai</t>
  </si>
  <si>
    <t>Vėdinimo įrengimo darbai</t>
  </si>
  <si>
    <t>Lauko vėdinimo įrengimo darbai</t>
  </si>
  <si>
    <t>Oro kondicionavimo įrengimo darbai</t>
  </si>
  <si>
    <t>Dalinio oro kondicionavimo įrengimo darbai</t>
  </si>
  <si>
    <t>Aušinimo įrenginių montavimo darbai</t>
  </si>
  <si>
    <t>Šaldymo įrenginių montavimo darbai</t>
  </si>
  <si>
    <t>Vandentiekio ir kanalizacijos tiesimo darbai</t>
  </si>
  <si>
    <t>Vandentiekio įrengimo darbai</t>
  </si>
  <si>
    <t>Kanalizacijos tiesimo darbai</t>
  </si>
  <si>
    <t>Sanitarinės įrangos montavimo darbai</t>
  </si>
  <si>
    <t>Dujų įrenginių montavimo darbai</t>
  </si>
  <si>
    <t>Dujų reguliavimo įrenginių montavimo darbai</t>
  </si>
  <si>
    <t>Dujų skaitiklių montavimo darbai</t>
  </si>
  <si>
    <t>Aptvarų, turėklų ir saugos įrenginių montavimo darbai</t>
  </si>
  <si>
    <t>Turėklų montavimas</t>
  </si>
  <si>
    <t>Aptvarų statymas</t>
  </si>
  <si>
    <t>Priešgaisrinių įrenginių montavimo darbai</t>
  </si>
  <si>
    <t>Priešgaisrinės apsaugos darbai</t>
  </si>
  <si>
    <t>Gaisro gesinimo įrenginių montavimo darbai</t>
  </si>
  <si>
    <t>Ugnies gesinimo anglies dvideginiu įrenginių montavimo darbai</t>
  </si>
  <si>
    <t>Gesintuvų montavimo darbai</t>
  </si>
  <si>
    <t>Purškimo sistemų montavimo darbai</t>
  </si>
  <si>
    <t>Mechaninės įrangos montavimas</t>
  </si>
  <si>
    <t>Mechaninės inžinerijos montavimo darbai</t>
  </si>
  <si>
    <t>Pastato užbaigimo darbai</t>
  </si>
  <si>
    <t>Tinkavimo darbai</t>
  </si>
  <si>
    <t>Stalių ir dailidžių montavimo darbai</t>
  </si>
  <si>
    <t>Stalių darbai</t>
  </si>
  <si>
    <t>Durų ir langų bei susijusių elementų montavimas</t>
  </si>
  <si>
    <t>Durų staktų ir langų rėmų įstatymo darbai</t>
  </si>
  <si>
    <t>Durų staktų įstatymo darbai</t>
  </si>
  <si>
    <t>Langų rėmų įstatymo darbai</t>
  </si>
  <si>
    <t>Slenksčių įstatymo darbai</t>
  </si>
  <si>
    <t>Durų ir langų įstatymo darbai</t>
  </si>
  <si>
    <t>Durų įstatymo darbai</t>
  </si>
  <si>
    <t>Langų įstatymo darbai</t>
  </si>
  <si>
    <t>Stalių metalinių dirbinių, išskyrus duris ir langus, montavimas</t>
  </si>
  <si>
    <t>Pertvarų montavimas</t>
  </si>
  <si>
    <t>Langinių montavimas</t>
  </si>
  <si>
    <t>Žaliuzių montavimo darbai</t>
  </si>
  <si>
    <t>Tentų montavimo darbai</t>
  </si>
  <si>
    <t>Ritininių žaliuzių montavimo darbai</t>
  </si>
  <si>
    <t>Kabinamųjų lubų montavimas</t>
  </si>
  <si>
    <t>Grotelių montavimas</t>
  </si>
  <si>
    <t>Vartų montavimas</t>
  </si>
  <si>
    <t>Stalių nemetalinių dirbinių montavimo darbai</t>
  </si>
  <si>
    <t>Įmontuojamų virtuvės baldų montavimas</t>
  </si>
  <si>
    <t>Pertvarų (sienelių) montavimas</t>
  </si>
  <si>
    <t>Įmontuojamų baldų montavimas</t>
  </si>
  <si>
    <t>Geležies dirbinių darbai</t>
  </si>
  <si>
    <t>Dailidžių montuojamieji darbai</t>
  </si>
  <si>
    <t>Medžio darbai</t>
  </si>
  <si>
    <t>Grindų ir sienų dangų klojimo darbai</t>
  </si>
  <si>
    <t>Plytelių klojimo darbai</t>
  </si>
  <si>
    <t>Grindų plytelių klojimo darbai</t>
  </si>
  <si>
    <t>Sienų aptaisymo plytelėmis darbai</t>
  </si>
  <si>
    <t>Grindų klojimo ir dengimo, sienų dengimo ir tapetavimo darbai</t>
  </si>
  <si>
    <t>Grindų klojimo ir dengimo darbai</t>
  </si>
  <si>
    <t>Grindų klojimo darbai</t>
  </si>
  <si>
    <t>Lanksčiųjų grindų dangų klojimo darbai</t>
  </si>
  <si>
    <t>Grindinio klojimas</t>
  </si>
  <si>
    <t>Parketinės dangos klojimas</t>
  </si>
  <si>
    <t>Medinių grindų klojimo darbai</t>
  </si>
  <si>
    <t>Papildomųjų grindų montavimo darbai</t>
  </si>
  <si>
    <t>Kompiuterių patalpos grindys</t>
  </si>
  <si>
    <t>Grindų dengimo darbai</t>
  </si>
  <si>
    <t>Sienų dengimo ir tapetavimo darbai</t>
  </si>
  <si>
    <t>Sienų dengimo darbai</t>
  </si>
  <si>
    <t>Sienų tapetavimo darbai</t>
  </si>
  <si>
    <t>Dažymo ir poliravimo darbai</t>
  </si>
  <si>
    <t>Poliravimo darbai</t>
  </si>
  <si>
    <t>Apsauginių dangų įrengimo darbai</t>
  </si>
  <si>
    <t>Dažymo darbai</t>
  </si>
  <si>
    <t>Pastatų dažymo darbai</t>
  </si>
  <si>
    <t>Statinių dažymo ir dengimo apsaugine danga darbai</t>
  </si>
  <si>
    <t>Statinių dažymo darbai</t>
  </si>
  <si>
    <t>Perdažymo darbai</t>
  </si>
  <si>
    <t>Dažų skutimo darbai</t>
  </si>
  <si>
    <t>Antikorozinių dangų įrengimo darbai</t>
  </si>
  <si>
    <t>Galvanizavimo darbai</t>
  </si>
  <si>
    <t>Paviršiaus apsaugos darbai</t>
  </si>
  <si>
    <t>Fasadų įrengimo darbai</t>
  </si>
  <si>
    <t>Kiti pastatų užbaigimo darbai</t>
  </si>
  <si>
    <t>Dekoravimo darbai</t>
  </si>
  <si>
    <t>Puošimo įrengimo darbai</t>
  </si>
  <si>
    <t>Apkalos darbai</t>
  </si>
  <si>
    <t>Žiemos sodai</t>
  </si>
  <si>
    <t>Pastatų išorės valymo darbai</t>
  </si>
  <si>
    <t>Pastatų išorės valymo prapūtimo būdu darbai</t>
  </si>
  <si>
    <t>Kapitalinio remonto ir atnaujinimo darbai</t>
  </si>
  <si>
    <t>Atnaujinimo darbai</t>
  </si>
  <si>
    <t>Pertvarkymo darbai</t>
  </si>
  <si>
    <t>Restauravimo darbai</t>
  </si>
  <si>
    <t>Statybos ir civilinės inžinerijos mašinų ir įrenginių su operatoriais nuoma</t>
  </si>
  <si>
    <t>Kranų su operatoriais nuoma</t>
  </si>
  <si>
    <t>Žemės perstūmos mašinų su operatoriais nuoma</t>
  </si>
  <si>
    <t>Programinės įrangos paketai ir informacinės sistemos</t>
  </si>
  <si>
    <t>Pramonei skirti programinės įrangos paketai</t>
  </si>
  <si>
    <t>Pardavimo vietų (PV) programinės įrangos paketai</t>
  </si>
  <si>
    <t>Skrydžių valdymo programinės įrangos paketai</t>
  </si>
  <si>
    <t>Oro eismo valdymo programinės įrangos paketai</t>
  </si>
  <si>
    <t>Aviacijos antžeminės įrangos ir bandymų programinės įrangos paketai</t>
  </si>
  <si>
    <t>Aviacijos antžeminės įrangos programinės įrangos paketai</t>
  </si>
  <si>
    <t>Aviacinių bandymų programinės įrangos paketai</t>
  </si>
  <si>
    <t>Geležinkelių eismo valdymo programinės įrangos paketai</t>
  </si>
  <si>
    <t>Pramonės valdymo programinės įrangos paketai</t>
  </si>
  <si>
    <t>Kompiuterio valdymo sistema</t>
  </si>
  <si>
    <t>Bibliotekų programinės įrangos paketai</t>
  </si>
  <si>
    <t>Bibliotekų valdymo sistema</t>
  </si>
  <si>
    <t>Atitikties programinės įrangos paketai</t>
  </si>
  <si>
    <t>Medicinos programinės įrangos paketai</t>
  </si>
  <si>
    <t>Mokomosios programinės įrangos paketai</t>
  </si>
  <si>
    <t>Tinklo kūrimo, interneto ir intraneto programinės įrangos paketai</t>
  </si>
  <si>
    <t>Tinklo kūrimo programinės įrangos paketai</t>
  </si>
  <si>
    <t>Platformų suderinamumo programinės įrangos paketai</t>
  </si>
  <si>
    <t>Optinių nešiojamųjų grotuvų (jukebox) serverių programinės įrangos paketai</t>
  </si>
  <si>
    <t>Operacinių sistemų tobulinimo programinės įrangos paketai</t>
  </si>
  <si>
    <t>Tinklo operacinių sistemų programinės įrangos paketai</t>
  </si>
  <si>
    <t>Tinklo kūrėjų programinės įrangos paketai</t>
  </si>
  <si>
    <t>Tinklo junglumo terminalų emuliacijos programinės įrangos paketai</t>
  </si>
  <si>
    <t>Transakcijų apdorojimo programinės įrangos paketai</t>
  </si>
  <si>
    <t>Universaliųjų kompiuterių transakcijų apdorojimo programinės įrangos paketai</t>
  </si>
  <si>
    <t>Minikompiuterių transakcijų apdorojimo programinės įrangos paketai</t>
  </si>
  <si>
    <t>Mikrokompiuterių transakcijų apdorojimo programinės įrangos paketai</t>
  </si>
  <si>
    <t>Licencijų valdymo programinės įrangos paketai</t>
  </si>
  <si>
    <t>Įvairūs tinklo kūrimo programinės įrangos paketai</t>
  </si>
  <si>
    <t>Tinklų sąsajų programinės įrangos paketai</t>
  </si>
  <si>
    <t>Kompaktinių diskų (CD) serverių programinės įrangos paketai</t>
  </si>
  <si>
    <t>Administravimo programinės įrangos paketai</t>
  </si>
  <si>
    <t>Transakcijų serverių programinės įrangos paketai</t>
  </si>
  <si>
    <t>Komutatorių arba maršruto parinktuvų programinės įrangos paketai</t>
  </si>
  <si>
    <t>Multiplekserių programinės įrangos paketai</t>
  </si>
  <si>
    <t>Komunikacijų serverių programinės įrangos paketai</t>
  </si>
  <si>
    <t>Tinklų tilto programinės įrangos paketai</t>
  </si>
  <si>
    <t>Interneto ir intraneto programinės įrangos paketai</t>
  </si>
  <si>
    <t>Naršymo internete programinės įrangos paketai</t>
  </si>
  <si>
    <t>Tinklo serverių programinės įrangos paketai</t>
  </si>
  <si>
    <t>Elektroninio pašto programinės įrangos paketai</t>
  </si>
  <si>
    <t>Tinklalapių redagavimo programinės įrangos paketai</t>
  </si>
  <si>
    <t>Dokumentų kūrimo, braižymo, vaizdo kūrimo, grafikų sudarymo ir našumo programinės įrangos paketai</t>
  </si>
  <si>
    <t>Dokumentų kūrimo programinės įrangos paketai</t>
  </si>
  <si>
    <t>Dokumentų valdymo programinės įrangos paketai</t>
  </si>
  <si>
    <t>Dokumentų tvarkymo sistema</t>
  </si>
  <si>
    <t>Elektroninės leidybos programinės įrangos paketai</t>
  </si>
  <si>
    <t>Optinių ženklų skaitytuvų (OCR) programinės įrangos paketai</t>
  </si>
  <si>
    <t>Optinio skaitymo sistema</t>
  </si>
  <si>
    <t>Balso atpažinimo programinės įrangos paketai</t>
  </si>
  <si>
    <t>Kompiuterinės leidybos programinės įrangos paketai</t>
  </si>
  <si>
    <t>Pateikties programinės įrangos paketai</t>
  </si>
  <si>
    <t>Teksto parengimo programinės įrangos paketai</t>
  </si>
  <si>
    <t>Skaitytuvų programinės įrangos paketai</t>
  </si>
  <si>
    <t>Rašybos tikrintuvės</t>
  </si>
  <si>
    <t>Braižymo ir vaizdo kūrimo programinės įrangos paketai</t>
  </si>
  <si>
    <t>Automatizuotojo projektavimo sistemų (CAD) programinės įrangos paketai</t>
  </si>
  <si>
    <t>Automatizuotojo projektavimo sistemos (CAD)</t>
  </si>
  <si>
    <t>Grafikos programinės įrangos paketai</t>
  </si>
  <si>
    <t>Automatizuotosios gamybos sistemų (CAM) programinės įrangos paketai</t>
  </si>
  <si>
    <t>Diagramų sudarymo programinės įrangos paketai</t>
  </si>
  <si>
    <t>Formų kūrimo programinės įrangos paketai</t>
  </si>
  <si>
    <t>Kartografijos programinės įrangos paketai</t>
  </si>
  <si>
    <t>Skaitmeninio kartografavimo sistema</t>
  </si>
  <si>
    <t>Braižymo ir piešimo programinės įrangos paketai</t>
  </si>
  <si>
    <t>Vaizdo apdorojimo programinės įrangos paketai</t>
  </si>
  <si>
    <t>Vaizdo kūrimo ir saugojimo sistema</t>
  </si>
  <si>
    <t>Grafikų sudarymo ir našumo programinės įrangos paketai</t>
  </si>
  <si>
    <t>Projektų valdymo programinės įrangos paketai</t>
  </si>
  <si>
    <t>Grafikų sudarymo programinės įrangos paketai</t>
  </si>
  <si>
    <t>Kontaktų valdymo programinės įrangos paketai</t>
  </si>
  <si>
    <t>Verslo sandorių ir asmeninio verslo programinės įrangos paketai</t>
  </si>
  <si>
    <t>Investicijų valdymo ir mokesčių deklaracijų rengimo programinės įrangos paketai</t>
  </si>
  <si>
    <t>Investicijų valdymo programinės įrangos paketai</t>
  </si>
  <si>
    <t>Mokesčių deklaracijų rengimo programinės įrangos paketai</t>
  </si>
  <si>
    <t>Įrangos valdymo programinės įrangos paketai ir programinės įrangos paketų rinkiniai</t>
  </si>
  <si>
    <t>Įrangos valdymo programinės įrangos paketai</t>
  </si>
  <si>
    <t>Programinės įrangos paketų rinkiniai</t>
  </si>
  <si>
    <t>Inventoriaus valdymo programinės įrangos paketai</t>
  </si>
  <si>
    <t>Finansinės analizės ir sąskaitybos programinės įrangos paketai</t>
  </si>
  <si>
    <t>Finansinės analizės programinės įrangos paketai</t>
  </si>
  <si>
    <t>Finansinių sistemų programinės įrangos paketai</t>
  </si>
  <si>
    <t>Sąskaitybos programinės įrangos paketai</t>
  </si>
  <si>
    <t>Apskaitos sistema</t>
  </si>
  <si>
    <t>Sąskaitų pateikimo sistema</t>
  </si>
  <si>
    <t>Ryšių su klientais valdymo programinės įrangos paketai</t>
  </si>
  <si>
    <t>Laiko apskaitos arba žmogiškųjų išteklių valdymo programinės įrangos paketai</t>
  </si>
  <si>
    <t>Įmonių išteklių planavimo programų paketai</t>
  </si>
  <si>
    <t>Analitinių, mokslinių, matematinių arba prognozavimo programų paketai</t>
  </si>
  <si>
    <t>Analitinės arba mokslinės programinės įrangos paketai</t>
  </si>
  <si>
    <t>Matematinės arba prognozavimo programinės įrangos paketai</t>
  </si>
  <si>
    <t>Statistikos programinės įrangos paketai</t>
  </si>
  <si>
    <t>Aukcionų programinės įrangos paketai</t>
  </si>
  <si>
    <t>Pardavimo, rinkodaros ir verslo žvalgybos programinės įrangos paketai</t>
  </si>
  <si>
    <t>Pardavimo arba rinkodaros programinės įrangos paketai</t>
  </si>
  <si>
    <t>Verslo žvalgybos programinės įrangos paketai</t>
  </si>
  <si>
    <t>Pirkimo programinės įrangos paketai</t>
  </si>
  <si>
    <t>Komunikacijų ir multimedijos programinės įrangos paketai</t>
  </si>
  <si>
    <t>Komunikacijų programinės įrangos paketai</t>
  </si>
  <si>
    <t>Kompiuterinės komunikacijos programinės įrangos paketai</t>
  </si>
  <si>
    <t>Interaktyviojo balso atpažinimo programinės įrangos paketai</t>
  </si>
  <si>
    <t>Modemų programinės įrangos paketai</t>
  </si>
  <si>
    <t>Tolimosios kreipties programinės įrangos paketai</t>
  </si>
  <si>
    <t>Vaizdo konferencijų programinės įrangos paketai</t>
  </si>
  <si>
    <t>Mainų programinės įrangos paketai</t>
  </si>
  <si>
    <t>Informacinių technologijų programinės įrangos paketai</t>
  </si>
  <si>
    <t>Emuliacijos programinės įrangos paketai</t>
  </si>
  <si>
    <t>Atminties valdymo programinės įrangos paketai</t>
  </si>
  <si>
    <t>Multimedijos programinės įrangos paketai</t>
  </si>
  <si>
    <t>Muzikos arba garso redagavimo programinės įrangos paketai</t>
  </si>
  <si>
    <t>Virtualios klaviatūros programinės įrangos paketai</t>
  </si>
  <si>
    <t>Duomenų bazių ir operacinių sistemų programinės įrangos paketai</t>
  </si>
  <si>
    <t>Duomenų bazių sistemos</t>
  </si>
  <si>
    <t>Duomenų bazių programinės įrangos paketai</t>
  </si>
  <si>
    <t>Duomenų bazių valdymo sistema</t>
  </si>
  <si>
    <t>Elektroninis duomenų valdymas</t>
  </si>
  <si>
    <t>Duomenų rinkimo sistema</t>
  </si>
  <si>
    <t>Operacinės sistemos</t>
  </si>
  <si>
    <t>Universaliųjų kompiuterių operacinių sistemų programinės įrangos paketai</t>
  </si>
  <si>
    <t>Minikompiuterių operacinių sistemų programinės įrangos paketai</t>
  </si>
  <si>
    <t>Mikrokompiuterių operacinių sistemų programinės įrangos paketai</t>
  </si>
  <si>
    <t>Asmeninių kompiuterių (PC) operacinių sistemų programinės įrangos paketai</t>
  </si>
  <si>
    <t>Atvirųjų sistemų operacinės sistemos</t>
  </si>
  <si>
    <t>Jungimo grupėmis programinės įrangos paketai</t>
  </si>
  <si>
    <t>Tikralaikių operacinių sistemų programinės įrangos paketai</t>
  </si>
  <si>
    <t>Mikrokompiuterių kanalų architektūra</t>
  </si>
  <si>
    <t>Programinės įrangos paketų paslaugų programos</t>
  </si>
  <si>
    <t>Atsarginių kopijų arba duomenų atkūrimo programinės įrangos paketai</t>
  </si>
  <si>
    <t>Brūkšninio kodavimo programinės įrangos paketai</t>
  </si>
  <si>
    <t>Apsaugos programinės įrangos paketai</t>
  </si>
  <si>
    <t>Rinkmenų apsaugos programinės įrangos paketai</t>
  </si>
  <si>
    <t>Duomenų apsaugos programinės įrangos paketai</t>
  </si>
  <si>
    <t>Užsienio kalbų vertimo programinės įrangos paketai</t>
  </si>
  <si>
    <t>Informacijos laikmenų įkėlimo programinės įrangos paketai</t>
  </si>
  <si>
    <t>Apsaugos nuo virusų programinės įrangos paketai</t>
  </si>
  <si>
    <t>Antivirusinės programinės įrangos paketai</t>
  </si>
  <si>
    <t>Bendrųjų, glaudinimo ir spausdinimo paslaugų programinės įrangos paketai</t>
  </si>
  <si>
    <t>Bendrųjų paslaugų programinės įrangos paketai</t>
  </si>
  <si>
    <t>Glaudinimo paslaugų programos</t>
  </si>
  <si>
    <t>Spausdinimo paslaugų programinės įrangos paketai</t>
  </si>
  <si>
    <t>Spausdinimo-kaupimo programinės įrangos paketai</t>
  </si>
  <si>
    <t>Sistemų, atmintinių ir turinio valdymo programinės įrangos paketai</t>
  </si>
  <si>
    <t>Sistemų valdymo programinės įrangos paketai</t>
  </si>
  <si>
    <t>Atmintinių valdymo programinės įrangos paketai</t>
  </si>
  <si>
    <t>Turinio valdymo programinės įrangos paketai</t>
  </si>
  <si>
    <t>Versijų tikrinimo programinės įrangos paketai</t>
  </si>
  <si>
    <t>Informacinės sistemos ir serveriai</t>
  </si>
  <si>
    <t>Informacijos sistemos</t>
  </si>
  <si>
    <t>Elektroninio pašto sistemos</t>
  </si>
  <si>
    <t>Finansinės informacijos sistemos</t>
  </si>
  <si>
    <t>Keleivių informavimo sistemos</t>
  </si>
  <si>
    <t>Elektroninės skelbimų lentos</t>
  </si>
  <si>
    <t>Keleivių tikralaikio informavimo sistema</t>
  </si>
  <si>
    <t>Medicininės informacijos sistemos</t>
  </si>
  <si>
    <t>Slaugymo informacinė sistema</t>
  </si>
  <si>
    <t>Ligonių administravimo sistema</t>
  </si>
  <si>
    <t>Teatrų valdymo sistema</t>
  </si>
  <si>
    <t>Klinikinės informacijos sistema</t>
  </si>
  <si>
    <t>Kartotekų sistema</t>
  </si>
  <si>
    <t>Serveriai</t>
  </si>
  <si>
    <t>Tinklo serveriai</t>
  </si>
  <si>
    <t>Kompiuterių serveriai</t>
  </si>
  <si>
    <t>Bylų serveriai</t>
  </si>
  <si>
    <t>Spausdintuvų serveriai</t>
  </si>
  <si>
    <t>Žiniatinklio serveriai</t>
  </si>
  <si>
    <t>Įvairūs programinės įrangos paketai ir kompiuterių sistemos</t>
  </si>
  <si>
    <t>Kompiuterinių žaidimų programinės įrangos paketai, šeimyniniai kompiuteriniai žaidimai ir ekrano užsklandos</t>
  </si>
  <si>
    <t>Kompiuterinių žaidimų programinės įrangos paketai</t>
  </si>
  <si>
    <t>Šeimyniniai kompiuteriniai žaidimai</t>
  </si>
  <si>
    <t>Ekrano užsklandos</t>
  </si>
  <si>
    <t>Biuro automatikos programinės įrangos paketai</t>
  </si>
  <si>
    <t>Automatizacijos sistema</t>
  </si>
  <si>
    <t>Mokymo ir pramogų programinės įrangos paketai</t>
  </si>
  <si>
    <t>Mokymo programinės įrangos paketai</t>
  </si>
  <si>
    <t>Pramogų programinės įrangos paketai</t>
  </si>
  <si>
    <t>Šablonų projektavimo ir kalendorių programinės įrangos paketai</t>
  </si>
  <si>
    <t>Šablonų projektavimo programinės įrangos paketai</t>
  </si>
  <si>
    <t>Kalendorių programinės įrangos paketai</t>
  </si>
  <si>
    <t>Laivų vietos nustatymo ir viešojo informavimo sistemos</t>
  </si>
  <si>
    <t>Laivų vietos nustatymo sistema</t>
  </si>
  <si>
    <t>Viešojo informavimo sistemos</t>
  </si>
  <si>
    <t>Tvarkyklių ir sistemų programinės įrangos paketai</t>
  </si>
  <si>
    <t>Eterneto tvarkyklės</t>
  </si>
  <si>
    <t>Grafinių plokščių tvarkyklės</t>
  </si>
  <si>
    <t>Kompiuterinės leidybos spausdinimo programinės įrangos (Print shop) paketai</t>
  </si>
  <si>
    <t>Adresų knygelių kūrimo programinės įrangos paketai</t>
  </si>
  <si>
    <t>Etikečių kūrimo programinės įrangos paketai</t>
  </si>
  <si>
    <t>Programavimo kalbos ir priemonės</t>
  </si>
  <si>
    <t>Kompiliavimo programinės įrangos paketai</t>
  </si>
  <si>
    <t>Konfigūracijos valdymo programinės įrangos paketai</t>
  </si>
  <si>
    <t>Plėtojimo programinės įrangos paketai</t>
  </si>
  <si>
    <t>Grafinės vartotojų sąsajos (GUI) priemonės</t>
  </si>
  <si>
    <t>Programavimo kalbos</t>
  </si>
  <si>
    <t>Programų tikrinimo programinės įrangos paketai</t>
  </si>
  <si>
    <t>Programų derinimo programinės įrangos paketai</t>
  </si>
  <si>
    <t>Skaičiuoklių ir tobulinimo programinės įrangos paketai</t>
  </si>
  <si>
    <t>Skaičiuoklių programinės įrangos paketai</t>
  </si>
  <si>
    <t>Remonto ir priežiūros paslaugos</t>
  </si>
  <si>
    <t>Transporto priemonių ir su jomis susijusių įrenginių remonto, priežiūros ir kitos paslaugos</t>
  </si>
  <si>
    <t>Motorinių priemonių ir su jomis susijusių įrenginių remonto, priežiūros ir panašios paslaugos</t>
  </si>
  <si>
    <t>Parko valdymo, remonto ir priežiūros darbai</t>
  </si>
  <si>
    <t>Motorinių transporto priemonių parko valdymo paslaugos</t>
  </si>
  <si>
    <t>Motorinių transporto priemonių parko aptarnavimo paslaugos</t>
  </si>
  <si>
    <t>Automobilių remonto ir priežiūros paslaugos</t>
  </si>
  <si>
    <t>Automobilių remonto paslaugos</t>
  </si>
  <si>
    <t>Transporto priemonių kėbulo remonto paslaugos</t>
  </si>
  <si>
    <t>Panelių kalimo paslaugos</t>
  </si>
  <si>
    <t>Priekinio stiklo keitimo paslaugos</t>
  </si>
  <si>
    <t>Automobilių priežiūros paslaugos</t>
  </si>
  <si>
    <t>Automobilių plovimo ir panašios paslaugos</t>
  </si>
  <si>
    <t>Autobusų remonto ir priežiūros paslaugos</t>
  </si>
  <si>
    <t>Autobusų remonto paslaugos</t>
  </si>
  <si>
    <t>Autobusų priežiūros paslaugos</t>
  </si>
  <si>
    <t>Sunkvežimių remonto ir priežiūros paslaugos</t>
  </si>
  <si>
    <t>Sunkvežimių remonto paslaugos</t>
  </si>
  <si>
    <t>Sunkvežimių priežiūros paslaugos</t>
  </si>
  <si>
    <t>Motociklų remonto ir priežiūros paslaugos</t>
  </si>
  <si>
    <t>Motociklų remonto paslaugos</t>
  </si>
  <si>
    <t>Motociklų priežiūros paslaugos</t>
  </si>
  <si>
    <t>Priežiūros ir remonto paslaugos, susijusios su specifinėmis transporto priemonių dalimis</t>
  </si>
  <si>
    <t>Elektros sistemų remonto paslaugos</t>
  </si>
  <si>
    <t>Transporto priemonių stabdžių bei stabdžių dalių remonto ir priežiūros paslaugos</t>
  </si>
  <si>
    <t>Transporto priemonių pavarų dėžių remonto ir priežiūros paslaugos</t>
  </si>
  <si>
    <t>Transporto priemonių transmisijos remonto ir priežiūros paslaugos</t>
  </si>
  <si>
    <t>Padangų remonto paslaugos, įskaitant įtaisymą ir balansavimą</t>
  </si>
  <si>
    <t>Padangų restauravimo paslaugos</t>
  </si>
  <si>
    <t>Paleidimo variklių remonto ir priežiūros paslaugos</t>
  </si>
  <si>
    <t>Transporto priemonių pertvarkymo ir atnaujinimo paslaugos</t>
  </si>
  <si>
    <t>Transporto priemonių pertvarkymo paslaugos</t>
  </si>
  <si>
    <t>Greitosios pagalbos automobilių pertvarkymo paslaugos</t>
  </si>
  <si>
    <t>Transporto priemonių atnaujinimo paslaugos</t>
  </si>
  <si>
    <t>Pagalbos avarijos ištiktiems automobiliams paslaugos</t>
  </si>
  <si>
    <t>Automobilių techninės pagalbos ir atstatymo paslaugos</t>
  </si>
  <si>
    <t>Transporto priemonių nuvilkimo paslaugos</t>
  </si>
  <si>
    <t>Komercinių transporto priemonių techninės pagalbos ir atstatymo paslaugos</t>
  </si>
  <si>
    <t>Autobusų techninės pagalbos ir atstatymo paslaugos</t>
  </si>
  <si>
    <t>Motorinių transporto priemonių techninės pagalbos ir atstatymo paslaugos</t>
  </si>
  <si>
    <t>Motociklų techninės pagalbos ir atstatymo paslaugos</t>
  </si>
  <si>
    <t>Transporto priemonių ardymo paslaugos</t>
  </si>
  <si>
    <t>Remonto, priežiūros ir kitos paslaugos, susijusios su orlaiviais, geležinkeliais, keliais ir jūros įrenginiais</t>
  </si>
  <si>
    <t>Remonto, priežiūros ir kitos paslaugos, susijusios su orlaiviais ir kitais įrenginiais</t>
  </si>
  <si>
    <t>Orlaivių remonto ir priežiūros paslaugos</t>
  </si>
  <si>
    <t>Orlaivių priežiūros paslaugos</t>
  </si>
  <si>
    <t>Orlaivių remonto paslaugos</t>
  </si>
  <si>
    <t>Orlaivių variklių remonto ir priežiūros paslaugos</t>
  </si>
  <si>
    <t>Orlaivių variklių priežiūros paslaugos</t>
  </si>
  <si>
    <t>Orlaivių variklių remonto paslaugos</t>
  </si>
  <si>
    <t>Orlaivių atnaujinimo paslaugos</t>
  </si>
  <si>
    <t>Orlaivių variklių atnaujinimo paslaugos</t>
  </si>
  <si>
    <t>Sraigtasparnių remonto ir priežiūros paslaugos</t>
  </si>
  <si>
    <t>Remonto, priežiūros ir kitos paslaugos, susijusios su geležinkeliais ir kitais įrenginiais</t>
  </si>
  <si>
    <t>Lokomotyvų remonto ir priežiūros paslaugos</t>
  </si>
  <si>
    <t>Lokomotyvų pavarų dėžių remonto ir priežiūros paslaugos</t>
  </si>
  <si>
    <t>Lokomotyvų transmisijų remonto ir priežiūros paslaugos</t>
  </si>
  <si>
    <t>Lokomotyvų ratų komplektų remonto ir priežiūros paslaugos</t>
  </si>
  <si>
    <t>Lokomotyvų stabdžių ir stabdžių dalių remonto ir priežiūros paslaugos</t>
  </si>
  <si>
    <t>Riedmenų remonto ir priežiūros paslaugos</t>
  </si>
  <si>
    <t>Slopintuvų remonto ir priežiūros paslaugos</t>
  </si>
  <si>
    <t>Lokomotyvų atnaujinimo paslaugos</t>
  </si>
  <si>
    <t>Riedmenų atnaujinimo paslaugos</t>
  </si>
  <si>
    <t>Riedmenų sėdynių atnaujinimo paslaugos</t>
  </si>
  <si>
    <t>Keleivinių vagonų atnaujinimo paslaugos</t>
  </si>
  <si>
    <t>Geležinkelio bėgių priežiūros paslaugos</t>
  </si>
  <si>
    <t>Riedmenų ardymas</t>
  </si>
  <si>
    <t>Remonto, priežiūros ir panašios paslaugos, susijusios su keliais ir kitais įrenginiais</t>
  </si>
  <si>
    <t>Viešosios apšvietimo įrangos ir šviesoforų priežiūros paslaugos</t>
  </si>
  <si>
    <t>Gatvių apšvietimo priežiūros paslaugos</t>
  </si>
  <si>
    <t>Viešojo apšvietimo įrangos atidavimas eksploatuoti</t>
  </si>
  <si>
    <t>Šviesoforų priežiūros paslaugos</t>
  </si>
  <si>
    <t>Remonto, priežiūros ir kitos paslaugos, susijusios su jūros ir kitais įrenginiais</t>
  </si>
  <si>
    <t>Laivų remonto ir priežiūros paslaugos</t>
  </si>
  <si>
    <t>Laivų remonto paslaugos</t>
  </si>
  <si>
    <t>Keltų remonto paslaugos</t>
  </si>
  <si>
    <t>Laivų pertvarkymo paslaugos</t>
  </si>
  <si>
    <t>Laivų ardymo paslaugos</t>
  </si>
  <si>
    <t>Laivų ar valčių atnaujinimo paslaugos</t>
  </si>
  <si>
    <t>Laivų modernizavimo paslaugos</t>
  </si>
  <si>
    <t>Uosto įrenginių priežiūros paslaugos</t>
  </si>
  <si>
    <t>Sausųjų dokų paslaugos</t>
  </si>
  <si>
    <t>Plūdurų priežiūros paslaugos</t>
  </si>
  <si>
    <t>Plūdriųjų statinių remonto ir priežiūros paslaugos</t>
  </si>
  <si>
    <t>Plaukiojančiųjų platformų remonto ir priežiūros paslaugos</t>
  </si>
  <si>
    <t>Remonto, priežiūros ir kitos paslaugos, susijusios su asmeniniais kompiuteriais, biuro įranga, telekomunikacijų bei garso ir vaizdo įranga</t>
  </si>
  <si>
    <t>Biurų įrangos priežiūra ir remontas</t>
  </si>
  <si>
    <t>Biurų apskaitos įrangos priežiūra ir remontas</t>
  </si>
  <si>
    <t>Skaičiuotuvų ir apskaitos įrangos priežiūra ir remontas</t>
  </si>
  <si>
    <t>Kompiuterių įrangos priežiūra ir remontas</t>
  </si>
  <si>
    <t>Didžiųjų kompiuterių priežiūra ir remontas</t>
  </si>
  <si>
    <t>Didžiųjų kompiuterių priežiūra</t>
  </si>
  <si>
    <t>Didžiųjų kompiuterių remontas</t>
  </si>
  <si>
    <t>Minikompiuterių priežiūra ir remontas</t>
  </si>
  <si>
    <t>Minikompiuterių priežiūra</t>
  </si>
  <si>
    <t>Minikompiuterių remontas</t>
  </si>
  <si>
    <t>Duomenų tinklo įrangos priežiūra ir remontas</t>
  </si>
  <si>
    <t>Duomenų tinklo įrangos priežiūra</t>
  </si>
  <si>
    <t>Duomenų tinklo įrangos remontas</t>
  </si>
  <si>
    <t>Mikrokompiuterių priežiūra ir remontas</t>
  </si>
  <si>
    <t>Mikrokompiuterių priežiūra</t>
  </si>
  <si>
    <t>Mikrokompiuterių remontas</t>
  </si>
  <si>
    <t>Informacijos technologijos įrangos priežiūra ir remontas</t>
  </si>
  <si>
    <t>Informacijos technologijos įrangos priežiūra</t>
  </si>
  <si>
    <t>Informacijos technologijos įrangos remontas</t>
  </si>
  <si>
    <t>Reprografijos mašinų priežiūra ir remontas</t>
  </si>
  <si>
    <t>Fotokopijavimo aparatų remonto paslaugos</t>
  </si>
  <si>
    <t>Fotokopijavimo aparatų priežiūros paslaugos</t>
  </si>
  <si>
    <t>Fakso aparatų remonto ir priežiūros paslaugos</t>
  </si>
  <si>
    <t>Telefono atsakiklių remonto ir priežiūros paslaugos</t>
  </si>
  <si>
    <t>Bilietų išdavimo mašinų priežiūra ir remontas</t>
  </si>
  <si>
    <t>Bilietų tinkamumo patvirtinimo mašinų priežiūra ir remontas</t>
  </si>
  <si>
    <t>Asmeninių kompiuterių remonto ir priežiūros paslaugos</t>
  </si>
  <si>
    <t>Asmeninių kompiuterių remonto paslaugos</t>
  </si>
  <si>
    <t>Asmeninių kompiuterių priežiūros paslaugos</t>
  </si>
  <si>
    <t>Kompiuterių periferinės įrangos priežiūra ir remontas</t>
  </si>
  <si>
    <t>Kompiuterių periferinės įrangos priežiūra</t>
  </si>
  <si>
    <t>Kompiuterių periferinės įrangos remontas</t>
  </si>
  <si>
    <t>Asmeninių kompiuterių palaikymo paslaugos</t>
  </si>
  <si>
    <t>Sistemos priežiūros paslaugos</t>
  </si>
  <si>
    <t>Profilaktinės priežiūros paslaugos</t>
  </si>
  <si>
    <t>Telekomunikacijų įrangos priežiūros paslaugos</t>
  </si>
  <si>
    <t>Telekomunikacijų linijų remonto ir priežiūros paslaugos</t>
  </si>
  <si>
    <t>Telekomunikacijų infrastruktūros priežiūros paslaugos</t>
  </si>
  <si>
    <t>Radijo ryšių įrangos priežiūros paslaugos</t>
  </si>
  <si>
    <t>Radijo siųstuvų remonto ir priežiūros paslaugos</t>
  </si>
  <si>
    <t>Radijo telefonijos aparatų remonto ir priežiūros paslaugos</t>
  </si>
  <si>
    <t>Laidinės telefonijos ir laidinės telegrafijos įrangos priežiūros ir remonto paslaugos</t>
  </si>
  <si>
    <t>Laidinės telefonijos įrangos remonto ir priežiūros paslaugos</t>
  </si>
  <si>
    <t>Telefono ryšio tinklo priežiūros paslaugos</t>
  </si>
  <si>
    <t>Telefono komutatorių modernizavimo paslaugos</t>
  </si>
  <si>
    <t>Telefono komutatorių remonto ir priežiūros paslaugos</t>
  </si>
  <si>
    <t>Telefono aparatų remonto ir priežiūros paslaugos</t>
  </si>
  <si>
    <t>Laidinės telegrafijos įrangos remonto ir priežiūros paslaugos</t>
  </si>
  <si>
    <t>Laidinio telekso įrangos remonto ir priežiūros paslaugos</t>
  </si>
  <si>
    <t>Ryšių sistemos priežiūros paslaugos</t>
  </si>
  <si>
    <t>Garso, vaizdo ir optikos įrangos remonto ir priežiūros paslaugos</t>
  </si>
  <si>
    <t>Televizijos įrangos remonto ir priežiūros paslaugos</t>
  </si>
  <si>
    <t>Videoteksto įrangos remonto ir priežiūros paslaugos</t>
  </si>
  <si>
    <t>Televizijos siųstuvų remonto ir priežiūros paslaugos</t>
  </si>
  <si>
    <t>Garso įrangos remonto ir priežiūros paslaugos</t>
  </si>
  <si>
    <t>Vaizdo įrangos remonto ir priežiūros paslaugos</t>
  </si>
  <si>
    <t>Optikos įrangos remonto ir priežiūros paslaugos</t>
  </si>
  <si>
    <t>Fotografijos įrangos remonto ir priežiūros paslaugos</t>
  </si>
  <si>
    <t>Kinematografijos įrangos remonto ir priežiūros paslaugos</t>
  </si>
  <si>
    <t>Medicinos ir precizinės įrangos remonto ir priežiūros paslaugos</t>
  </si>
  <si>
    <t>Matavimo, bandymo ir tikrinimo įrangos remonto ir priežiūros paslaugos</t>
  </si>
  <si>
    <t>Matavimo aparatų remonto ir priežiūros paslaugos</t>
  </si>
  <si>
    <t>Vandens skaitiklių remonto ir priežiūros paslaugos</t>
  </si>
  <si>
    <t>Dujų skaitiklių remonto ir priežiūros paslaugos</t>
  </si>
  <si>
    <t>Elektros skaitiklių remonto ir priežiūros paslaugos</t>
  </si>
  <si>
    <t>Tachometrų remonto ir priežiūros paslaugos</t>
  </si>
  <si>
    <t>Pramoninės laiko matavimo įrangos remonto ir priežiūros paslaugos</t>
  </si>
  <si>
    <t>Bandymo aparatų remonto ir priežiūros paslaugos</t>
  </si>
  <si>
    <t>Tikrinimo įrangos remonto ir priežiūros paslaugos</t>
  </si>
  <si>
    <t>Dujų detekcijos įrenginių remonto ir priežiūros paslaugos</t>
  </si>
  <si>
    <t>Gaisrų gesinimo įrenginių priežiūros paslaugos</t>
  </si>
  <si>
    <t>Medicinos ir chirurginės įrangos remonto ir priežiūros paslaugos</t>
  </si>
  <si>
    <t>Medicinos įrangos remonto ir priežiūros paslaugos</t>
  </si>
  <si>
    <t>Invalidų vežimėlių su ratukais remonto ir priežiūros paslaugos</t>
  </si>
  <si>
    <t>Rentgeno įrangos remonto ir priežiūros paslaugos</t>
  </si>
  <si>
    <t>Chirurginės įrangos remonto ir priežiūros paslaugos</t>
  </si>
  <si>
    <t>Precizinės įrangos remonto ir priežiūros paslaugos</t>
  </si>
  <si>
    <t>Rankinių ir kitų laikrodžių remonto ir priežiūros paslaugos</t>
  </si>
  <si>
    <t>Laikrodžių remonto ir priežiūros paslaugos</t>
  </si>
  <si>
    <t>Kalibravimo paslaugos</t>
  </si>
  <si>
    <t>Siurblių, vožtuvų, čiaupų ir metalinių talpyklų, agregatų ir įrenginių remonto bei priežiūros paslaugos</t>
  </si>
  <si>
    <t>Siurblių, vožtuvų, čiaupų ir metalinių talpyklų remonto bei priežiūros paslaugos</t>
  </si>
  <si>
    <t>Siurblių remonto ir priežiūros paslaugos</t>
  </si>
  <si>
    <t>Skysčių siurblių remonto ir priežiūros paslaugos</t>
  </si>
  <si>
    <t>Dujų siurblių remonto ir priežiūros paslaugos</t>
  </si>
  <si>
    <t>Vožtuvų remonto ir priežiūros paslaugos</t>
  </si>
  <si>
    <t>Čiaupų remonto ir priežiūros paslaugos</t>
  </si>
  <si>
    <t>Metalinių talpyklų remonto ir priežiūros paslaugos</t>
  </si>
  <si>
    <t>Cisternų remonto ir priežiūros paslaugos</t>
  </si>
  <si>
    <t>Rezervuarų remonto ir priežiūros paslaugos</t>
  </si>
  <si>
    <t>Įvorių remonto paslaugos</t>
  </si>
  <si>
    <t>Mašinų remonto ir priežiūros paslaugos</t>
  </si>
  <si>
    <t>Ne elektros mašinų remonto ir priežiūros paslaugos</t>
  </si>
  <si>
    <t>Katilų priežiūros paslaugos</t>
  </si>
  <si>
    <t>Dujų prietaisų priežiūros paslaugos</t>
  </si>
  <si>
    <t>Kompresorių remonto ir priežiūros paslaugos</t>
  </si>
  <si>
    <t>Kranų remonto ir priežiūros paslaugos</t>
  </si>
  <si>
    <t>Derikų remonto ir priežiūros paslaugos</t>
  </si>
  <si>
    <t>Derikų išmontavimo paslaugos</t>
  </si>
  <si>
    <t>Elektros mašinų, aparatų ir susijusių įrenginių remonto ir priežiūros paslaugos</t>
  </si>
  <si>
    <t>Elektros variklių remonto ir priežiūros paslaugos</t>
  </si>
  <si>
    <t>Transformatorių remonto ir priežiūros paslaugos</t>
  </si>
  <si>
    <t>Generatorių remonto ir priežiūros paslaugos</t>
  </si>
  <si>
    <t>Elektros skirstymo įrenginių remonto ir priežiūros paslaugos</t>
  </si>
  <si>
    <t>Apsaugos ir gynybos reikmenų remonto ir priežiūros paslaugos</t>
  </si>
  <si>
    <t>Apsaugos įrangos remonto ir priežiūros paslaugos</t>
  </si>
  <si>
    <t>Šaunamųjų ginklų ir šaudmenų remonto ir priežiūros paslaugos</t>
  </si>
  <si>
    <t>Karinių transporto priemonių remonto ir priežiūros paslaugos</t>
  </si>
  <si>
    <t>Karo laivų remonto ir priežiūros paslaugos</t>
  </si>
  <si>
    <t>Karo orlaivių, raketų ir erdvėlaivių remonto ir priežiūros paslaugos</t>
  </si>
  <si>
    <t>Karinių elektroninių sistemų remonto ir priežiūros paslaugos</t>
  </si>
  <si>
    <t>Remonto ir priežiūros paslaugos, susijusios su pastatais</t>
  </si>
  <si>
    <t>Pastatų elektros ir mechaninės įrangos remonto ir priežiūros paslaugos</t>
  </si>
  <si>
    <t>Pastatų elektros įrangos remonto ir priežiūros paslaugos</t>
  </si>
  <si>
    <t>Pastatų mechaninės įrangos remonto ir priežiūros paslaugos</t>
  </si>
  <si>
    <t>Centrinio šildymo remonto ir priežiūros paslaugos</t>
  </si>
  <si>
    <t>Šildymo įrangos atidavimas eksploatuoti</t>
  </si>
  <si>
    <t>Aušinimo įrenginių remonto ir priežiūros paslaugos</t>
  </si>
  <si>
    <t>Eskalatorių remonto ir priežiūros paslaugos</t>
  </si>
  <si>
    <t>Liftų priežiūros paslaugos</t>
  </si>
  <si>
    <t>Viešųjų tualetų remontas ir priežiūra</t>
  </si>
  <si>
    <t>Įvairios remonto ir priežiūros paslaugos</t>
  </si>
  <si>
    <t>Papuošalų, juvelyrinių dirbinių bei gaminių taisymo paslaugos</t>
  </si>
  <si>
    <t>Odinių asmens vartojimo prekių taisymo paslaugos</t>
  </si>
  <si>
    <t>Aulinių batų taisymo paslaugos</t>
  </si>
  <si>
    <t>Batų taisymo paslaugos</t>
  </si>
  <si>
    <t>Drabužių ir tekstilės gaminių taisymo paslaugos</t>
  </si>
  <si>
    <t>Ginklų ir jų sistemų remonto ir priežiūros paslaugos</t>
  </si>
  <si>
    <t>Ginklų remonto ir priežiūros paslaugos</t>
  </si>
  <si>
    <t>Ginklų sistemų remonto ir priežiūros paslaugos</t>
  </si>
  <si>
    <t>Baldų remonto ir priežiūros paslaugos</t>
  </si>
  <si>
    <t>Muzikos instrumentų remonto ir priežiūros paslaugos</t>
  </si>
  <si>
    <t>Žaidimo aikštelių įrenginių remonto ir priežiūros paslaugos</t>
  </si>
  <si>
    <t>Viešbučių ir restoranų įrenginių remonto ir priežiūros paslaugos</t>
  </si>
  <si>
    <t>Viešbučių įrenginių remonto ir priežiūros paslaugos</t>
  </si>
  <si>
    <t>Restoranų įrenginių remonto ir priežiūros paslaugos</t>
  </si>
  <si>
    <t>Pagaminto valgio tiekimo įrenginių remonto ir priežiūros paslaugos</t>
  </si>
  <si>
    <t>Kempingų įrangos remonto ir priežiūros paslaugos</t>
  </si>
  <si>
    <t>Montavimo paslaugos (išskyrus programinės įrangos)</t>
  </si>
  <si>
    <t>Elektros ir mechaninių įrenginių montavimo paslaugos</t>
  </si>
  <si>
    <t>Elektros įrenginių montavimo paslaugos</t>
  </si>
  <si>
    <t>Elektros variklių, transformatorių ir generatorių montavimo paslaugos</t>
  </si>
  <si>
    <t>Elektros variklių montavimo paslaugos</t>
  </si>
  <si>
    <t>Generatorių montavimo paslaugos</t>
  </si>
  <si>
    <t>Transformatorių montavimo paslaugos</t>
  </si>
  <si>
    <t>Elektros skirstymo ir valdymo įrenginių montavimo paslaugos</t>
  </si>
  <si>
    <t>Elektros skirstymo įrenginių montavimo paslaugos</t>
  </si>
  <si>
    <t>Elektros valdymo įrenginių montavimo paslaugos</t>
  </si>
  <si>
    <t>Mechaninių įrenginių montavimo paslaugos</t>
  </si>
  <si>
    <t>Lengvojo kultūrizmo įrangos montavimo paslaugos</t>
  </si>
  <si>
    <t>Vėliavų stiebų montavimo paslaugos</t>
  </si>
  <si>
    <t>Garo generatorių, šildymo katilų, turbinų, kompresorių ir degiklių montavimo paslaugos</t>
  </si>
  <si>
    <t>Garo generatorių montavimo paslaugos</t>
  </si>
  <si>
    <t>Turbinų montavimo paslaugos</t>
  </si>
  <si>
    <t>Dujų turbinų montavimo paslaugos</t>
  </si>
  <si>
    <t>Kompresorių montavimo paslaugos</t>
  </si>
  <si>
    <t>Krosnių montavimo paslaugos</t>
  </si>
  <si>
    <t>Degiklių montavimo paslaugos</t>
  </si>
  <si>
    <t>Atliekų deginimo krosnių montavimo paslaugos</t>
  </si>
  <si>
    <t>Variklių montavimo paslaugos</t>
  </si>
  <si>
    <t>Benzino variklių montavimo paslaugos</t>
  </si>
  <si>
    <t>Dyzelinių variklių montavimo paslaugos</t>
  </si>
  <si>
    <t>Geležinkelio variklių montavimo paslaugos</t>
  </si>
  <si>
    <t>Transporto priemonių variklių montavimo paslaugos</t>
  </si>
  <si>
    <t>Jūrinių variklių montavimo paslaugos</t>
  </si>
  <si>
    <t>Orlaivių variklių montavimo paslaugos</t>
  </si>
  <si>
    <t>Matavimo, tikrinimo, bandymo ir navigacinių įrenginių montavimo paslaugos</t>
  </si>
  <si>
    <t>Matavimo įrenginių montavimo paslaugos</t>
  </si>
  <si>
    <t>Laiko matavimo įrangos montavimo paslaugos</t>
  </si>
  <si>
    <t>Laiko registratorių montavimo paslaugos</t>
  </si>
  <si>
    <t>Laiko užrašymo įtaisų montavimo paslaugos</t>
  </si>
  <si>
    <t>Automobilių stovėjimo aikštelių bilietų automatų montavimo paslaugos</t>
  </si>
  <si>
    <t>Meteorologinės įrangos montavimo paslaugos</t>
  </si>
  <si>
    <t>Geologinės įrangos montavimo paslaugos</t>
  </si>
  <si>
    <t>Tikrinimo įrenginių montavimo paslaugos</t>
  </si>
  <si>
    <t>Oro uostų automatinių registracijos įtaisų montavimo paslaugos</t>
  </si>
  <si>
    <t>Bandymo įrenginių montavimo paslaugos</t>
  </si>
  <si>
    <t>Navigacinių įrenginių montavimo paslaugos</t>
  </si>
  <si>
    <t>Ryšių įrangos montavimo paslaugos</t>
  </si>
  <si>
    <t>Radijo, televizijos, garso ir vaizdo įrangos montavimo paslaugos</t>
  </si>
  <si>
    <t>Radijo įrangos montavimo paslaugos</t>
  </si>
  <si>
    <t>Televizijos įrangos montavimo paslaugos</t>
  </si>
  <si>
    <t>Garso įrangos montavimo paslaugos</t>
  </si>
  <si>
    <t>Vaizdo įrangos montavimo paslaugos</t>
  </si>
  <si>
    <t>Radijo ir televizijos siųstuvų montavimo paslaugos</t>
  </si>
  <si>
    <t>Radijo siųstuvų montavimo paslaugos</t>
  </si>
  <si>
    <t>Televizijos siųstuvų montavimo paslaugos</t>
  </si>
  <si>
    <t>Radijo telefonijos aparatų montavimo paslaugos</t>
  </si>
  <si>
    <t>Laidinės telefonijos įrangos montavimo paslaugos</t>
  </si>
  <si>
    <t>Laidinės telegrafijos įrangos montavimo paslaugos</t>
  </si>
  <si>
    <t>Medicinos ir chirurginės įrangos montavimo paslaugos</t>
  </si>
  <si>
    <t>Medicinos įrangos montavimo paslaugos</t>
  </si>
  <si>
    <t>Vaizdo formavimo įrangos montavimo paslaugos</t>
  </si>
  <si>
    <t>Stomatologinės ir subspecialybių įrangos montavimo paslaugos</t>
  </si>
  <si>
    <t>Radioterapinės įrangos montavimo paslaugos</t>
  </si>
  <si>
    <t>Mechanoterapinės įrangos montavimo paslaugos</t>
  </si>
  <si>
    <t>Elektroterapinės įrangos montavimo paslaugos</t>
  </si>
  <si>
    <t>Fizinės terapijos įrangos montavimo paslaugos</t>
  </si>
  <si>
    <t>Chirurginės įrangos montavimo paslaugos</t>
  </si>
  <si>
    <t>Laboratorinės įrangos montavimo paslaugos</t>
  </si>
  <si>
    <t>Mašinų ir įrenginių montavimo paslaugos</t>
  </si>
  <si>
    <t>Bendrosios paskirties mašinų ir įrenginių montavimo paslaugos</t>
  </si>
  <si>
    <t>Kėlimo ir krovimo įrenginių, išskyrus liftus ir eskalatorius, montavimo paslaugos</t>
  </si>
  <si>
    <t>Kėlimo įrenginių montavimo paslaugos</t>
  </si>
  <si>
    <t>Kranų montavimo paslaugos</t>
  </si>
  <si>
    <t>Krovimo įrenginių montavimo paslaugos</t>
  </si>
  <si>
    <t>Kabamųjų prieigos įrenginių montavimo paslaugos</t>
  </si>
  <si>
    <t>Specialiųjų perdavimo sistemų montavimo paslaugos</t>
  </si>
  <si>
    <t>Įvairių bendrosios paskirties mašinų montavimo paslaugos</t>
  </si>
  <si>
    <t>Skysčių filtravimo ar gryninimo mašinų ar aparatų montavimo paslaugos</t>
  </si>
  <si>
    <t>Vandens filtravimo ar gryninimo mašinų ir aparatų montavimo paslaugos</t>
  </si>
  <si>
    <t>Žemės ir miškų ūkio mašinų montavimo paslaugos</t>
  </si>
  <si>
    <t>Žemės ūkio mašinų montavimo paslaugos</t>
  </si>
  <si>
    <t>Miškų ūkio mašinų montavimo paslaugos</t>
  </si>
  <si>
    <t>Staklių montavimo paslaugos</t>
  </si>
  <si>
    <t>Specialios paskirties mašinų ir įrenginių montavimo paslaugos</t>
  </si>
  <si>
    <t>Kasybos, karjerų eksploatavimo, statybos ir metalurgijos mašinų montavimo paslaugos</t>
  </si>
  <si>
    <t>Kasybos mašinų montavimo paslaugos</t>
  </si>
  <si>
    <t>Karjerų eksploatavimo mašinų montavimo paslaugos</t>
  </si>
  <si>
    <t>Statybos mašinų montavimo paslaugos</t>
  </si>
  <si>
    <t>Metalurgijos mašinų montavimo paslaugos</t>
  </si>
  <si>
    <t>Maisto, gėrimų ir tabako apdorojimo mašinų montavimo paslaugos</t>
  </si>
  <si>
    <t>Maisto perdirbimo įrangos montavimo paslaugos</t>
  </si>
  <si>
    <t>Gėrimų perdirbimo mašinų montavimo paslaugos</t>
  </si>
  <si>
    <t>Tabako apdorojimo mašinų montavimo paslaugos</t>
  </si>
  <si>
    <t>Tekstilės, drabužių ir odos gamybos mašinų montavimo paslaugos</t>
  </si>
  <si>
    <t>Tekstilės gamybos mašinų montavimo paslaugos</t>
  </si>
  <si>
    <t>Drabužių gamybos mašinų montavimo paslaugos</t>
  </si>
  <si>
    <t>Odos gamybos mašinų montavimo paslaugos</t>
  </si>
  <si>
    <t>Skalbyklinės skalbimo, sausojo valymo ir džiovinimo mašinų montavimo paslaugos</t>
  </si>
  <si>
    <t>Popieriaus ir kartono gamybos mašinų montavimo paslaugos</t>
  </si>
  <si>
    <t>Popieriaus gamybos mašinų montavimo paslaugos</t>
  </si>
  <si>
    <t>Kartono gamybos mašinų montavimo paslaugos</t>
  </si>
  <si>
    <t>Viešųjų pašto dėžių montavimo paslaugos</t>
  </si>
  <si>
    <t>Ginklų sistemų montavimo paslaugos</t>
  </si>
  <si>
    <t>Kompiuterių ir biuro įrangos montavimo paslaugos</t>
  </si>
  <si>
    <t>Kompiuterių ir informacijos apdorojimo įrangos montavimo paslaugos</t>
  </si>
  <si>
    <t>Kompiuterių montavimo paslaugos</t>
  </si>
  <si>
    <t>Techninės kompiuterių įrangos montavimo paslaugos</t>
  </si>
  <si>
    <t>Oro uostų tikralaikio išvykimo ir atvykimo ekranų arba informacinių lentų montavimo paslaugos</t>
  </si>
  <si>
    <t>Traukinių tikralaikio išvykimo ir atvykimo ekranų arba informacinių lentų montavimo paslaugos</t>
  </si>
  <si>
    <t>Informacijos apdorojimo įrangos montavimo paslaugos</t>
  </si>
  <si>
    <t>Biuro įrangos montavimo paslaugos</t>
  </si>
  <si>
    <t>Priešgaisrinės apsaugos įrangos montavimo paslaugos</t>
  </si>
  <si>
    <t>Metalo talpyklų montavimo paslaugos</t>
  </si>
  <si>
    <t>Cisternų montavimo paslaugos</t>
  </si>
  <si>
    <t>Rezervuarų montavimo paslaugos</t>
  </si>
  <si>
    <t>Vadovavimo ir valdymo sistemų įrengimo paslaugos</t>
  </si>
  <si>
    <t>Viešbučių, restoranų ir mažmeninės prekybos paslaugos</t>
  </si>
  <si>
    <t>Viešbučių paslaugos</t>
  </si>
  <si>
    <t>Apgyvendinimo viešbučiuose paslaugos</t>
  </si>
  <si>
    <t>Susitikimų ir konferencijų viešbučiuose paslaugos</t>
  </si>
  <si>
    <t>Kitos viešbučių paslaugos</t>
  </si>
  <si>
    <t>Stovyklavietės ir kitas apgyvendinimas ne viešbučiuose</t>
  </si>
  <si>
    <t>Jaunimo nakvynės namų paslaugos</t>
  </si>
  <si>
    <t>Stovyklaviečių paslaugos</t>
  </si>
  <si>
    <t>Priekabinių namelių aikštelių paslaugos</t>
  </si>
  <si>
    <t>Poilsio centrų ir poilsio namų paslaugos</t>
  </si>
  <si>
    <t>Poilsio centrų paslaugos</t>
  </si>
  <si>
    <t>Poilsio namų paslaugos</t>
  </si>
  <si>
    <t>Vaikų poilsio stovyklų paslaugos</t>
  </si>
  <si>
    <t>Apstatytų apgyvendinimo patalpų trumpalaikės išnuomojimo paslaugos</t>
  </si>
  <si>
    <t>Miegamųjų vagonų paslaugos</t>
  </si>
  <si>
    <t>Nakvynę ir pusryčius teikiančių įstaigų paslaugos</t>
  </si>
  <si>
    <t>Restoranų ir maisto tiekimo paslaugos</t>
  </si>
  <si>
    <t>Restoranų padavėjų paslaugos</t>
  </si>
  <si>
    <t>Ribotos klientūros restoranų padavėjų paslaugos</t>
  </si>
  <si>
    <t>Neribojamos klientūros restoranų padavėjų paslaugos</t>
  </si>
  <si>
    <t>Maisto tiekimo paslaugos</t>
  </si>
  <si>
    <t>Maisto ruošimo paslaugos</t>
  </si>
  <si>
    <t>Maisto gaminimo paslaugos</t>
  </si>
  <si>
    <t>Užkandinių paslaugos</t>
  </si>
  <si>
    <t>Gėrimų tiekimo paslaugos</t>
  </si>
  <si>
    <t>Barų valdymo paslaugos</t>
  </si>
  <si>
    <t>Valgyklų ir pagaminto valgio tiekimo paslaugos</t>
  </si>
  <si>
    <t>Valgyklų paslaugos</t>
  </si>
  <si>
    <t>Valgyklų ir kitų ribotos klientūros užkandinių paslaugos</t>
  </si>
  <si>
    <t>Valgyklų valdymo paslaugos</t>
  </si>
  <si>
    <t>Pagaminto valgio tiekimo paslaugos</t>
  </si>
  <si>
    <t>Pagaminto valgio tiekimo privatiems namų ūkiams paslaugos</t>
  </si>
  <si>
    <t>Skubaus valgių pristatymo į namus paslaugos</t>
  </si>
  <si>
    <t>Maisto pristatymo paslaugos</t>
  </si>
  <si>
    <t>Pagaminto valgio tiekimo transporto įmonėms paslaugos</t>
  </si>
  <si>
    <t>Pagaminto valgio tiekimo kitoms įmonėms ar kitoms institucijoms paslaugos</t>
  </si>
  <si>
    <t>Maisto mokykloms paslaugos</t>
  </si>
  <si>
    <t>Pagaminto valgio tiekimo mokykloms paslaugos</t>
  </si>
  <si>
    <t>Mažmeninės prekybos paslaugos</t>
  </si>
  <si>
    <t>Transporto paslaugos (išskyrus atliekų išvežimo transportą)</t>
  </si>
  <si>
    <t>Kelių transporto paslaugos</t>
  </si>
  <si>
    <t>Viešojo kelių transporto paslaugos</t>
  </si>
  <si>
    <t>Taksi paslaugos</t>
  </si>
  <si>
    <t>Specialiojo keleivinio kelių transporto paslaugos</t>
  </si>
  <si>
    <t>Nereguliarus keleivinis transportas</t>
  </si>
  <si>
    <t>Keleivių vežimas gyvūnų traukiamomis transporto priemonėmis</t>
  </si>
  <si>
    <t>Pašto siuntų vežimas keliais</t>
  </si>
  <si>
    <t>Siuntinių vežimo paslaugos</t>
  </si>
  <si>
    <t>Keleivinių transporto priemonių nuoma su vairuotoju</t>
  </si>
  <si>
    <t>Keleivinių automobilių nuoma su vairuotoju</t>
  </si>
  <si>
    <t>Miesto ir tolimojo susisiekimo autobusų nuoma su vairuotoju</t>
  </si>
  <si>
    <t>Krovininių transporto priemonių nuoma su vairuotoju</t>
  </si>
  <si>
    <t>Sunkvežimių nuoma su vairuotoju</t>
  </si>
  <si>
    <t>Pramoninių transporto priemonių nuoma su vairuotoju</t>
  </si>
  <si>
    <t>Furgonų nuoma su vairuotoju</t>
  </si>
  <si>
    <t>Geležinkelių transporto paslaugos</t>
  </si>
  <si>
    <t>Viešojo geležinkelių transporto paslaugos</t>
  </si>
  <si>
    <t>Pašto siuntų vežimas geležinkeliu</t>
  </si>
  <si>
    <t>Vamzdynų transporto paslaugos</t>
  </si>
  <si>
    <t>Oro transporto paslaugos</t>
  </si>
  <si>
    <t>Reguliaraus oro transporto paslaugos</t>
  </si>
  <si>
    <t>Reguliaraus oro pašto transporto paslaugos</t>
  </si>
  <si>
    <t>Nereguliaraus oro transporto paslaugos</t>
  </si>
  <si>
    <t>Nereguliaraus oro pašto transporto paslaugos</t>
  </si>
  <si>
    <t>Oro transporto užsakomosios paslaugos</t>
  </si>
  <si>
    <t>Oro transporto įrenginių su įgula nuoma</t>
  </si>
  <si>
    <t>Orlaivių su įgula nuoma</t>
  </si>
  <si>
    <t>Orlaivių su fiksuotais sparnais su įgula nuoma</t>
  </si>
  <si>
    <t>Sraigtasparnių su įgula nuoma</t>
  </si>
  <si>
    <t>Aviacijos ir susijusios paslaugos</t>
  </si>
  <si>
    <t>Purškimo iš oro paslaugos</t>
  </si>
  <si>
    <t>Miškų gaisrų gesinimo iš oro paslaugos</t>
  </si>
  <si>
    <t>Gelbėjimo oro transportu paslaugos</t>
  </si>
  <si>
    <t>Gelbėjimo ore ir jūroje paslaugos</t>
  </si>
  <si>
    <t>Orlaivių eksploatavimo paslaugos</t>
  </si>
  <si>
    <t>Pilotų paslaugos</t>
  </si>
  <si>
    <t>Orlaivių valdymo paslaugos</t>
  </si>
  <si>
    <t>Kosminio transporto paslaugos</t>
  </si>
  <si>
    <t>Palydovų paleidimo paslaugos</t>
  </si>
  <si>
    <t>Eksperimentinių raketų užtaisų paleidimo paslaugos</t>
  </si>
  <si>
    <t>Vandens transporto paslaugos</t>
  </si>
  <si>
    <t>Keltų transporto paslaugos</t>
  </si>
  <si>
    <t>Pašto siuntų vežimas vandens transportu</t>
  </si>
  <si>
    <t>Kabelius klojančių laivų paslaugos</t>
  </si>
  <si>
    <t>Laivybos operacijos</t>
  </si>
  <si>
    <t>Vandens transporto įrenginių su įgula nuoma</t>
  </si>
  <si>
    <t>Laivų su įgula nuoma</t>
  </si>
  <si>
    <t>Jūrinių laivų su įgula nuoma</t>
  </si>
  <si>
    <t>Vidaus vandenų laivų su įgula nuoma</t>
  </si>
  <si>
    <t>Laivų taršos prevencijos paslaugos</t>
  </si>
  <si>
    <t>Sunkiųjų krovinių laivų paslaugos</t>
  </si>
  <si>
    <t>Atsarginių laivų paslaugos</t>
  </si>
  <si>
    <t>Laivų aprūpinimo jūroje paslaugos</t>
  </si>
  <si>
    <t>Katerių su įgula nuoma</t>
  </si>
  <si>
    <t>Papildomosios ir pagalbinės transporto paslaugos; kelionių agentūrų paslaugos</t>
  </si>
  <si>
    <t>Krovinių tvarkymo ir saugojimo paslaugos</t>
  </si>
  <si>
    <t>Krovinių tvarkymo paslaugos</t>
  </si>
  <si>
    <t>Konteinerių tvarkymo paslaugos</t>
  </si>
  <si>
    <t>Bagažo tvarkymo paslaugos</t>
  </si>
  <si>
    <t>Keleivių bagažo tvarkymo paslaugos</t>
  </si>
  <si>
    <t>Bagažo surinkimo paslaugos</t>
  </si>
  <si>
    <t>Saugojimo ir sandėliavimo paslaugos</t>
  </si>
  <si>
    <t>Saugojimo ir grąžinimo paslaugos</t>
  </si>
  <si>
    <t>Saugojimo (laikymo, kaupimo) paslaugos</t>
  </si>
  <si>
    <t>Dujų saugojimo paslaugos</t>
  </si>
  <si>
    <t>Sandėliavimo paslaugos</t>
  </si>
  <si>
    <t>Kelionių agentūrų, kelionių operatorių ir pagalbinės turizmo paslaugos</t>
  </si>
  <si>
    <t>Kelionių agentūrų ir panašios paslaugos</t>
  </si>
  <si>
    <t>Turistinių kelionių organizavimo paslaugos</t>
  </si>
  <si>
    <t>Kelionių bilietų pardavimo ir turistinių kelionių organizavimo paslaugos</t>
  </si>
  <si>
    <t>Turizmo informacijos paslaugos</t>
  </si>
  <si>
    <t>Turistų gidų paslaugos</t>
  </si>
  <si>
    <t>Kelionių paslaugos</t>
  </si>
  <si>
    <t>Kelionių valdymo paslaugos</t>
  </si>
  <si>
    <t>Transporto agentūrų paslaugos</t>
  </si>
  <si>
    <t>Krovinių vežimo agentūrų paslaugos</t>
  </si>
  <si>
    <t>Laivų tarpininkavimo paslaugos</t>
  </si>
  <si>
    <t>Uostų ir ekspedijavimo agentūrų paslaugos</t>
  </si>
  <si>
    <t>Transporto dokumentų rengimo paslaugos</t>
  </si>
  <si>
    <t>Pagalbinės antžeminio, vandens ir oro transporto paslaugos</t>
  </si>
  <si>
    <t>Sausumos transporto pagalbinės paslaugos</t>
  </si>
  <si>
    <t>Geležinkelio transporto pagalbinės paslaugos</t>
  </si>
  <si>
    <t>Traukinių stebėjimo paslaugos</t>
  </si>
  <si>
    <t>Kilnojamųjų dirbtuvių paslaugos</t>
  </si>
  <si>
    <t>Kelių transporto pagalbinės paslaugos</t>
  </si>
  <si>
    <t>Autobusų stočių paslaugos</t>
  </si>
  <si>
    <t>Greitkelių eksploatavimo paslaugos</t>
  </si>
  <si>
    <t>Greitkelių rinkliavų paslaugos</t>
  </si>
  <si>
    <t>Tiltų ir tunelių eksploatavimo paslaugos</t>
  </si>
  <si>
    <t>Tiltų eksploatavimo paslaugos</t>
  </si>
  <si>
    <t>Tiltų rinkliavų paslaugos</t>
  </si>
  <si>
    <t>Tunelių eksploatavimo paslaugos</t>
  </si>
  <si>
    <t>Tunelių rinkliavų paslaugos</t>
  </si>
  <si>
    <t>Automobilių stovėjimo paslaugos</t>
  </si>
  <si>
    <t>Tiltinių svarstyklių paslaugos</t>
  </si>
  <si>
    <t>Transporto priemonių kuro atsargų papildymo paslaugos</t>
  </si>
  <si>
    <t>Eismo valdymo paslaugos</t>
  </si>
  <si>
    <t>Eismo stebėjimo paslaugos</t>
  </si>
  <si>
    <t>Vandens transporto pagalbinės paslaugos</t>
  </si>
  <si>
    <t>Uostų ir vandenų kelių eksploatavimo ir susijusios paslaugos</t>
  </si>
  <si>
    <t>Bunkeravimo paslaugos</t>
  </si>
  <si>
    <t>Uostų eksploatacijos paslaugos</t>
  </si>
  <si>
    <t>Vandenų kelių eksploatavimo paslaugos</t>
  </si>
  <si>
    <t>Laivų kuro atsargų papildymo paslaugos</t>
  </si>
  <si>
    <t>Keleivių terminalų eksploatavimo paslaugos</t>
  </si>
  <si>
    <t>Pakrančių laivavedybos paslaugos</t>
  </si>
  <si>
    <t>Priplaukimo prie krantinės paslaugos</t>
  </si>
  <si>
    <t>Navigacijos paslaugos</t>
  </si>
  <si>
    <t>Vietos nustatymo jūroje paslaugos</t>
  </si>
  <si>
    <t>Švyturinių laivų vietos nustatymo paslaugos</t>
  </si>
  <si>
    <t>Švyturinių laivų paslaugos</t>
  </si>
  <si>
    <t>Plūdurų vietos nustatymo paslaugos</t>
  </si>
  <si>
    <t>Plūdurų žymėjimo paslaugos</t>
  </si>
  <si>
    <t>Švyturių paslaugos</t>
  </si>
  <si>
    <t>Laivų gelbėjimo ir plūdrumo atstatymo paslaugos</t>
  </si>
  <si>
    <t>Laivų gelbėjimo paslaugos</t>
  </si>
  <si>
    <t>Atsarginių vandens transporto priemonių paslaugos</t>
  </si>
  <si>
    <t>Laivų plūdrumo atstatymo paslaugos</t>
  </si>
  <si>
    <t>Įvairios vandens transporto pagalbinės paslaugos</t>
  </si>
  <si>
    <t>Laivų registravimo paslaugos</t>
  </si>
  <si>
    <t>Ledlaužių paslaugos</t>
  </si>
  <si>
    <t>Laivų saugojimo paslaugos</t>
  </si>
  <si>
    <t>Laivų frachtavimo paslaugos</t>
  </si>
  <si>
    <t>Laivų pastatymo konservavimui paslaugos</t>
  </si>
  <si>
    <t>Laivų eksploatavimo paslaugos</t>
  </si>
  <si>
    <t>Laivų nuleidimo į vandenį paslaugos</t>
  </si>
  <si>
    <t>Nuotolinio valdymo transporto priemonių paslaugos</t>
  </si>
  <si>
    <t>Žvejybos laivų paslaugos</t>
  </si>
  <si>
    <t>Mokslinių tyrimų laivų paslaugos</t>
  </si>
  <si>
    <t>Inkarų tvarkymo paslaugos</t>
  </si>
  <si>
    <t>Laivų vilkimo ir stūmimo paslaugos</t>
  </si>
  <si>
    <t>Vilkimo paslaugos</t>
  </si>
  <si>
    <t>Stūmimo paslaugos</t>
  </si>
  <si>
    <t>Oro transporto pagalbinės paslaugos</t>
  </si>
  <si>
    <t>Oro uostų eksploatavimo paslaugos</t>
  </si>
  <si>
    <t>Oro uostų laiko tarpsnių koordinavimo paslaugos</t>
  </si>
  <si>
    <t>Oro eismo valdymo paslaugos</t>
  </si>
  <si>
    <t>Orlaivių kuro atsargų papildymo paslaugos</t>
  </si>
  <si>
    <t>Angarų paslaugos</t>
  </si>
  <si>
    <t>Pašto ir telekomunikacijų paslaugos</t>
  </si>
  <si>
    <t>Pašto ir kurjerių paslaugos</t>
  </si>
  <si>
    <t>Pašto paslaugos</t>
  </si>
  <si>
    <t>Pašto paslaugos, susijusios su laikraščiais ir periodiniais leidiniais</t>
  </si>
  <si>
    <t>Pašto paslaugos, susijusios su laiškais</t>
  </si>
  <si>
    <t>Pašto paslaugos, susijusios su siuntiniais</t>
  </si>
  <si>
    <t>Pašto skyrių langelių paslaugos</t>
  </si>
  <si>
    <t>Pašto dėžučių nuoma</t>
  </si>
  <si>
    <t>Pašto paslaugos "iki pareikalavimo"</t>
  </si>
  <si>
    <t>Kurjerių paslaugos</t>
  </si>
  <si>
    <t>Daugiamodalinės kurjerių paslaugos</t>
  </si>
  <si>
    <t>Pašto pristatymo paslaugos</t>
  </si>
  <si>
    <t>Siuntinių pristatymo paslaugos</t>
  </si>
  <si>
    <t>Vidaus pašto ir kurjerių paslaugos</t>
  </si>
  <si>
    <t>Telekomunikacijų paslaugos</t>
  </si>
  <si>
    <t>Telefono ryšio ir duomenų perdavimo paslaugos</t>
  </si>
  <si>
    <t>Viešojo telefono ryšio paslaugos</t>
  </si>
  <si>
    <t>Vietinio telefono ryšio paslaugos</t>
  </si>
  <si>
    <t>Tolimojo telefono ryšio paslaugos</t>
  </si>
  <si>
    <t>Viešojo judriojo telefono ryšio paslaugos</t>
  </si>
  <si>
    <t>Trumpųjų žinučių (SMS) paslaugos</t>
  </si>
  <si>
    <t>Patobulintojo žinučių siuntimo (EMS) paslaugos</t>
  </si>
  <si>
    <t>Daugiaformačių žinučių (MMS) paslaugos</t>
  </si>
  <si>
    <t>Bevielio ryšio protokolo (WAP) paslaugos</t>
  </si>
  <si>
    <t>Bendrojo paketinio radijo ryšio (GPRS) paslaugos</t>
  </si>
  <si>
    <t>Sparčiojo ryšio technologijos (EDGE) paslaugos</t>
  </si>
  <si>
    <t>Universalios judriojo telefono ryšio sistemos (UMTS) paslaugos</t>
  </si>
  <si>
    <t>Taksofonų tiekimo paslaugos</t>
  </si>
  <si>
    <t>Išankstinio mokėjimo telefono kortelių tiekimo paslaugos</t>
  </si>
  <si>
    <t>Kelias įmones jungiančios telefono ryšio tinklo paslaugos</t>
  </si>
  <si>
    <t>Specializuotų įmonių telefono ryšio tinklo paslaugos</t>
  </si>
  <si>
    <t>Palydovinės grandinės nuomos paslaugos</t>
  </si>
  <si>
    <t>Telefonų skirstiklių paslaugos</t>
  </si>
  <si>
    <t>Sausumos ryšių linijos nuoma</t>
  </si>
  <si>
    <t>IP telefonijos paslaugos</t>
  </si>
  <si>
    <t>Elektroninių pranešimų ir informacijos paslaugos</t>
  </si>
  <si>
    <t>Elektroninių pranešimų paslaugos</t>
  </si>
  <si>
    <t>Elektroninių duomenų pasikeitimo paslaugos</t>
  </si>
  <si>
    <t>Elektroninio pašto paslaugos</t>
  </si>
  <si>
    <t>Telekso paslaugos</t>
  </si>
  <si>
    <t>Telegrafo paslaugos</t>
  </si>
  <si>
    <t>Elektroninės informacijos paslaugos</t>
  </si>
  <si>
    <t>Pridėtinės vertės informacijos paslaugos</t>
  </si>
  <si>
    <t>Teleteksto paslaugos</t>
  </si>
  <si>
    <t>Telekomunikacijų paslaugos, išskyrus telefono ryšio ir duomenų perdavimo paslaugas</t>
  </si>
  <si>
    <t>Tinklų sujungimo paslaugos</t>
  </si>
  <si>
    <t>Nuotolinio darbo paslaugos</t>
  </si>
  <si>
    <t>Ieškos paslaugos</t>
  </si>
  <si>
    <t>Konferencinio ryšio paslaugos</t>
  </si>
  <si>
    <t>"Oras-žemė" tipo telekomunikacijų paslaugos</t>
  </si>
  <si>
    <t>Telematikos paslaugos</t>
  </si>
  <si>
    <t>Kompleksinės telekomunikacijų paslaugos</t>
  </si>
  <si>
    <t>Televizijos ir radijo programų transliavimo paslaugos</t>
  </si>
  <si>
    <t>Televizijos programų transliavimo paslaugos</t>
  </si>
  <si>
    <t>Radijo programų transliavimo paslaugos</t>
  </si>
  <si>
    <t>Komunalinės paslaugos</t>
  </si>
  <si>
    <t>Vandens paskirstymo ir susijusios paslaugos</t>
  </si>
  <si>
    <t>Vandens paskirstymas</t>
  </si>
  <si>
    <t>Geriamojo vandens paskirstymas</t>
  </si>
  <si>
    <t>Vandens valymo įrenginių eksploatavimas</t>
  </si>
  <si>
    <t>Vandens demineralizavimo paslaugos</t>
  </si>
  <si>
    <t>Vandens nudruskinimo paslaugos</t>
  </si>
  <si>
    <t>Vandens minkštinimo paslaugos</t>
  </si>
  <si>
    <t>Vandens išteklių eksploatavimas</t>
  </si>
  <si>
    <t>Dujų paskirstymo ir susijusios paslaugos</t>
  </si>
  <si>
    <t>Dujų paskirstymas</t>
  </si>
  <si>
    <t>Elektros skirstymo ir susijusios paslaugos</t>
  </si>
  <si>
    <t>Elektros skirstymas</t>
  </si>
  <si>
    <t>Elektros įrangos eksploatavimas</t>
  </si>
  <si>
    <t>Kiti energijos ištekliai ir jų paskirstymas</t>
  </si>
  <si>
    <t>Elektrinių eksploatavimas</t>
  </si>
  <si>
    <t>Skaitiklių rodmenų nuskaitymo paslaugos</t>
  </si>
  <si>
    <t>Finansinės ir draudimo paslaugos</t>
  </si>
  <si>
    <t>Bankų ir investavimo paslaugos</t>
  </si>
  <si>
    <t>Bankų paslaugos</t>
  </si>
  <si>
    <t>Centrinio banko paslaugos</t>
  </si>
  <si>
    <t>Indėlių paslaugos</t>
  </si>
  <si>
    <t>Kredito teikimo paslaugos</t>
  </si>
  <si>
    <t>Mikropaskolų paslaugos</t>
  </si>
  <si>
    <t>Finansinio lizingo paslaugos</t>
  </si>
  <si>
    <t>Tarptautinių mokėjimų paslaugos</t>
  </si>
  <si>
    <t>Investicinės bankininkystės ir susijusios paslaugos</t>
  </si>
  <si>
    <t>Įmonių susijungimo ir įsigijimo paslaugos</t>
  </si>
  <si>
    <t>Korporacijų finansų ir rizikos kapitalo paslaugos</t>
  </si>
  <si>
    <t>Maklerių paslaugos ir su jomis susijusių vertybinių popierių ir prekių paslaugos</t>
  </si>
  <si>
    <t>Vertybinių popierių maklerių paslaugos</t>
  </si>
  <si>
    <t>Pensijų investicinės paslaugos</t>
  </si>
  <si>
    <t>Biržos prekių maklerių paslaugos</t>
  </si>
  <si>
    <t>Apdorojimo ir kliringo paslaugos</t>
  </si>
  <si>
    <t>Portfelio valdymo paslaugos</t>
  </si>
  <si>
    <t>Pensijų fondų valdymo paslaugos</t>
  </si>
  <si>
    <t>Finansų rinkų administravimo paslaugos</t>
  </si>
  <si>
    <t>Finansų rinkų operacinės paslaugos</t>
  </si>
  <si>
    <t>Elektroninių prekyviečių mažmeninio pardavimo paslaugos</t>
  </si>
  <si>
    <t>Finansų rinkų reguliavimo paslaugos</t>
  </si>
  <si>
    <t>Patikos ir saugojimo paslaugos</t>
  </si>
  <si>
    <t>Patikos paslaugos</t>
  </si>
  <si>
    <t>Saugojimo (turto) paslaugos</t>
  </si>
  <si>
    <t>Finansinės konsultacijos, finansinių sandorių apdorojimas ir kliringo namų paslaugos</t>
  </si>
  <si>
    <t>Finansų konsultacinės paslaugos</t>
  </si>
  <si>
    <t>Finansinių sandorių apdorojimo ir kliringo namų paslaugos</t>
  </si>
  <si>
    <t>Valiutos keitimo paslaugos</t>
  </si>
  <si>
    <t>Paskolų maklerių paslaugos</t>
  </si>
  <si>
    <t>Draudimo ir pensijų paslaugos</t>
  </si>
  <si>
    <t>Draudimo paslaugos</t>
  </si>
  <si>
    <t>Gyvybės draudimo paslaugos</t>
  </si>
  <si>
    <t>Draudimo nuo nelaimingų atsitikimų ir sveikatos draudimo paslaugos</t>
  </si>
  <si>
    <t>Draudimo nuo nelaimingų atsitikimų paslaugos</t>
  </si>
  <si>
    <t>Sveikatos draudimo paslaugos</t>
  </si>
  <si>
    <t>Savanoriškojo sveikatos draudimo paslaugos</t>
  </si>
  <si>
    <t>Medicinos draudimo paslaugos</t>
  </si>
  <si>
    <t>Teisinės draudimo ir draudimo nuo visų rūšių rizikos paslaugos</t>
  </si>
  <si>
    <t>Teisinių išlaidų draudimo paslaugos</t>
  </si>
  <si>
    <t>Rangovų draudimo nuo visų rizikų paslaugos</t>
  </si>
  <si>
    <t>Krovinių draudimo ir su transportu susijusio draudimo paslaugos</t>
  </si>
  <si>
    <t>Su transportu susijęs draudimas</t>
  </si>
  <si>
    <t>Motorinių transporto priemonių draudimo paslaugos</t>
  </si>
  <si>
    <t>Jūrų, aviacijos ir kito transporto draudimo paslaugos</t>
  </si>
  <si>
    <t>Geležinkelio draudimo paslaugos</t>
  </si>
  <si>
    <t>Orlaivių draudimo paslaugos</t>
  </si>
  <si>
    <t>Laivų draudimo paslaugos</t>
  </si>
  <si>
    <t>Krovinių draudimo paslaugos</t>
  </si>
  <si>
    <t>Draudimo nuo žalos ar nuostolių paslaugos</t>
  </si>
  <si>
    <t>Draudimo nuo gaisro paslaugos</t>
  </si>
  <si>
    <t>Turto draudimo paslaugos</t>
  </si>
  <si>
    <t>Draudimo nuo orų padarytų nuostolių ir finansinių nuostolių paslaugos</t>
  </si>
  <si>
    <t>Su oro sąlygomis susijusios draudimo paslaugos</t>
  </si>
  <si>
    <t>Draudimo nuo finansinių nuostolių paslaugos</t>
  </si>
  <si>
    <t>Draudimo nuo piniginių nuostolių paslaugos</t>
  </si>
  <si>
    <t>Civilinės atsakomybės draudimo paslaugos</t>
  </si>
  <si>
    <t>Motorinių transporto priemonių civilinės atsakomybės draudimo paslaugos</t>
  </si>
  <si>
    <t>Orlaivių civilinės atsakomybės draudimo paslaugos</t>
  </si>
  <si>
    <t>Laivų civilinės atsakomybės draudimo paslaugos</t>
  </si>
  <si>
    <t>Bendrosios civilinės atsakomybės draudimo paslaugos</t>
  </si>
  <si>
    <t>Profesinės civilinės atsakomybės draudimo paslaugos</t>
  </si>
  <si>
    <t>Kredito ir laidavimo draudimo paslaugos</t>
  </si>
  <si>
    <t>Kredito draudimo paslaugos</t>
  </si>
  <si>
    <t>Laidavimo draudimo paslaugos</t>
  </si>
  <si>
    <t>Rizikos valdymo draudimo paslaugos</t>
  </si>
  <si>
    <t>Draudimo brokerių ir agentų paslaugos</t>
  </si>
  <si>
    <t>Draudimo brokerių paslaugos</t>
  </si>
  <si>
    <t>Draudimo agentų paslaugos</t>
  </si>
  <si>
    <t>Draudimo kreditinių reikalavimų koregavimo paslaugos</t>
  </si>
  <si>
    <t>Inžinerinės, pagalbinės, dispašos, nuostolių koregavimo, aktuarijų ir turto gelbėjimo paslaugos</t>
  </si>
  <si>
    <t>Naftos ir dujų platformų draudimo paslaugos</t>
  </si>
  <si>
    <t>Inžinerinio draudimo paslaugos</t>
  </si>
  <si>
    <t>Papildomosios draudimo paslaugos</t>
  </si>
  <si>
    <t>Draudimo konsultacinės paslaugos</t>
  </si>
  <si>
    <t>Dispašos paslaugos</t>
  </si>
  <si>
    <t>Nuostolių koregavimo paslaugos</t>
  </si>
  <si>
    <t>Aktuarijų paslaugos</t>
  </si>
  <si>
    <t>Turto gelbėjimo administravimo paslaugos</t>
  </si>
  <si>
    <t>Pensijų paslaugos</t>
  </si>
  <si>
    <t>Individualaus pensinio draudimo paslaugos</t>
  </si>
  <si>
    <t>Kolektyvinių pensijų paslaugos</t>
  </si>
  <si>
    <t>Pensijų fondų konsultacinės paslaugos</t>
  </si>
  <si>
    <t>Pensijų fondų administravimo paslaugos</t>
  </si>
  <si>
    <t>Iždo paslaugos</t>
  </si>
  <si>
    <t>Perdraudimo paslaugos</t>
  </si>
  <si>
    <t>Gyvybės perdraudimo paslaugos</t>
  </si>
  <si>
    <t>Perdraudimo nuo nelaimingų atsitikimų ir sveikatos perdraudimo paslaugos</t>
  </si>
  <si>
    <t>Nekilnojamojo turto paslaugos</t>
  </si>
  <si>
    <t>Nekilnojamojo turto priklausančio nuosavybės ar kita teisė paslaugos</t>
  </si>
  <si>
    <t>Nekilnojamojo turto užstatymo paslaugos</t>
  </si>
  <si>
    <t>Gyvenamojo nekilnojamojo turto užstatymas</t>
  </si>
  <si>
    <t>Negyvenamojo nekilnojamojo turto užstatymas</t>
  </si>
  <si>
    <t>Nekilnojamojo turto pirkimas ir pardavimas</t>
  </si>
  <si>
    <t>Pastatų pirkimo ar pardavimo paslaugos</t>
  </si>
  <si>
    <t>Pastatų pardavimo paslaugos</t>
  </si>
  <si>
    <t>Pastatų pirkimo paslaugos</t>
  </si>
  <si>
    <t>Žemės pirkimo ar pardavimo paslaugos</t>
  </si>
  <si>
    <t>Žemės pardavimo paslaugos</t>
  </si>
  <si>
    <t>Neužstatytos žemės pardavimo paslaugos</t>
  </si>
  <si>
    <t>Žemės pirkimo paslaugos</t>
  </si>
  <si>
    <t>Neužstatytos žemės pirkimo paslaugos</t>
  </si>
  <si>
    <t>Nekilnojamojo turto pardavimas</t>
  </si>
  <si>
    <t>Gyvenamojo nekilnojamojo turto pardavimas</t>
  </si>
  <si>
    <t>Negyvenamojo nekilnojamojo turto pardavimas</t>
  </si>
  <si>
    <t>Nekilnojamojo turto priklausančio nuosavybės ar kita teise išnuomojimo paslaugos</t>
  </si>
  <si>
    <t>Nekilnojamojo turto priklausančio nuosavybės ar kita teise nuomos ar lizingo paslaugos</t>
  </si>
  <si>
    <t>Gyvenamojo nekilnojamojo turto nuomos ar lizingo paslaugos</t>
  </si>
  <si>
    <t>Negyvenamojo nekilojamojo turto nuomos ar lizingo paslaugos</t>
  </si>
  <si>
    <t>Nekilnojamojo turto agentų paslaugos už atlyginimą arba pagal sutartį</t>
  </si>
  <si>
    <t>Pastatų nuomos ar pardavimo paslaugos</t>
  </si>
  <si>
    <t>Gyvenamųjų pastatų nuomos ar pardavimo paslaugos</t>
  </si>
  <si>
    <t>Žemės nuomos ar pardavimo paslaugos</t>
  </si>
  <si>
    <t>Žemės nuomos paslaugos</t>
  </si>
  <si>
    <t>Neužstatytos žemės nuomos ar pardavimo paslaugos</t>
  </si>
  <si>
    <t>Nekilnojamojo turto valdymo paslaugos už atlyginimą ar pagal sutartį</t>
  </si>
  <si>
    <t>Paslaugos, susijusios su gyvenamuoju nekilnojamuoju turtu</t>
  </si>
  <si>
    <t>Institucijų valdymo paslaugos</t>
  </si>
  <si>
    <t>Paslaugos, susijusios su negyvenamuoju nekilnojamuoju turtu</t>
  </si>
  <si>
    <t>Žemės valdymo paslaugos</t>
  </si>
  <si>
    <t>Komercinės nuosavybės valdymo paslaugos</t>
  </si>
  <si>
    <t>Pramoninės nuosavybės valdymo paslaugos</t>
  </si>
  <si>
    <t>Būsto paslaugos</t>
  </si>
  <si>
    <t>Pakaitinio naudojimosi paslaugos</t>
  </si>
  <si>
    <t>Architektūros, statybų, inžinerijos ir inspektavimo paslaugos</t>
  </si>
  <si>
    <t>Architektūros ir susijusios paslaugos</t>
  </si>
  <si>
    <t>Patariamosios architektūros paslaugos</t>
  </si>
  <si>
    <t>Architektūrinio projektavimo paslaugos</t>
  </si>
  <si>
    <t>Architektūrinės pastatų paslaugos</t>
  </si>
  <si>
    <t>Architektūrinės lauko teritorijų paslaugos</t>
  </si>
  <si>
    <t>Miesto kartografavimo paslaugos</t>
  </si>
  <si>
    <t>Kaimo kartografavimo paslaugos</t>
  </si>
  <si>
    <t>Architektūrinės priestatų paslaugos</t>
  </si>
  <si>
    <t>Architektūros projektų konkursų organizavimas</t>
  </si>
  <si>
    <t>Architektūros, inžinerijos ir planavimo paslaugos</t>
  </si>
  <si>
    <t>Galimybių studijos, konsultavimo paslaugos, analizė</t>
  </si>
  <si>
    <t>Projektų ir modelių rengimas, kainų prognozės</t>
  </si>
  <si>
    <t>Planų projektai (sistemos ir integravimas)</t>
  </si>
  <si>
    <t>Išlaidų apskaičiavimas, išlaidų stebėjimas</t>
  </si>
  <si>
    <t>Patvirtinimo planai, darbo brėžiniai ir specifikacijos</t>
  </si>
  <si>
    <t>Statybinių medžiagų kiekio nustatymas ir sąrašų sudarymas</t>
  </si>
  <si>
    <t>Statybos darbų priežiūra</t>
  </si>
  <si>
    <t>Projektų ir dokumentacijos priežiūra</t>
  </si>
  <si>
    <t>Architektūros, inžinerijos ir tyrinėjimo paslaugos</t>
  </si>
  <si>
    <t>Architektūros ir statybos tyrinėjimo paslaugos</t>
  </si>
  <si>
    <t>Inžinerijos paslaugos</t>
  </si>
  <si>
    <t>Konsultacinės inžinerijos ir statybos paslaugos</t>
  </si>
  <si>
    <t>Civilinės inžinerijos konsultacinės paslaugos</t>
  </si>
  <si>
    <t>Civilinės inžinerijos pagalbinės paslaugos</t>
  </si>
  <si>
    <t>Transporto sistemų konsultacinės paslaugos</t>
  </si>
  <si>
    <t>Greitkelių konsultacinės paslaugos</t>
  </si>
  <si>
    <t>Greitkelių inžinerijos paslaugos</t>
  </si>
  <si>
    <t>Geležinkelių inžinerijos paslaugos</t>
  </si>
  <si>
    <t>Oro uostų inžinerijos paslaugos</t>
  </si>
  <si>
    <t>Infrastruktūros darbų konsultacinės paslaugos</t>
  </si>
  <si>
    <t>Statinių projektavimo konsultacinės paslaugos</t>
  </si>
  <si>
    <t>Aplinkosaugos projektavimo konsultacinės paslaugos</t>
  </si>
  <si>
    <t>Triukšmo kontrolės konsultacinės paslaugos</t>
  </si>
  <si>
    <t>Garso izoliacijos ir patalpų akustikos konsultacinės paslaugos</t>
  </si>
  <si>
    <t>Poveikio aplinkai vertinimas (statyboms)</t>
  </si>
  <si>
    <t>Rizikos arba pavojaus vertinimas (statyboms)</t>
  </si>
  <si>
    <t>Aplinkosaugos standartai (statyboms)</t>
  </si>
  <si>
    <t>Aplinkos veiksnių analizė (statyboms)</t>
  </si>
  <si>
    <t>Poveikio aplinkai vertinimo (EIA) paslaugos (statyboms)</t>
  </si>
  <si>
    <t>Aplinkos stebėjimas (statyboms)</t>
  </si>
  <si>
    <t>Energijos ir susijusios paslaugos</t>
  </si>
  <si>
    <t>Elektros paslaugos</t>
  </si>
  <si>
    <t>Energijos valdymo paslaugos</t>
  </si>
  <si>
    <t>Energijos efektyvumo konsultacinės paslaugos</t>
  </si>
  <si>
    <t>Pastatų šildymo inžinerijos konsultacinės paslaugos</t>
  </si>
  <si>
    <t>Statybos paslaugos</t>
  </si>
  <si>
    <t>Konsultavimo statybos prekių klausimais paslaugos</t>
  </si>
  <si>
    <t>Statybos konsultacinės paslaugos</t>
  </si>
  <si>
    <t>Statybos paslaugų konsultacinės paslaugos</t>
  </si>
  <si>
    <t>Statybos tyrinėjimo paslaugos</t>
  </si>
  <si>
    <t>Statybos inspektavimo paslaugos</t>
  </si>
  <si>
    <t>Ventiliacinių sistemų tikrinimas</t>
  </si>
  <si>
    <t>Telekomunikacijų konsultacinės paslaugos</t>
  </si>
  <si>
    <t>Apsaugos nuo pavojaus ir pavojaus valdymo konsultacinės paslaugos</t>
  </si>
  <si>
    <t>Priešgaisrinės apsaugos ir sprogosaugos konsultacinės paslaugos</t>
  </si>
  <si>
    <t>Sveikatos priežiūros ir saugos paslaugos</t>
  </si>
  <si>
    <t>Sveikatos priežiūros ir saugos konsultacinės paslaugos</t>
  </si>
  <si>
    <t>Patariamosios ir konsultacinės inžinerijos paslaugos</t>
  </si>
  <si>
    <t>Pastatų dirbtinio ir natūralaus apšvietimo inžinerijos paslaugos</t>
  </si>
  <si>
    <t>Ekspertų paslaugos</t>
  </si>
  <si>
    <t>Inžinerinio projektavimo paslaugos</t>
  </si>
  <si>
    <t>Pastatų elektros instaliacijos ir mechaninės įrangos inžinerinio projektavimo paslaugos</t>
  </si>
  <si>
    <t>Statybos ekonomikos paslaugos</t>
  </si>
  <si>
    <t>Šildymo sistemų projektavimo paslaugos</t>
  </si>
  <si>
    <t>Konsultavimo vandentiekio klausimais paslaugos</t>
  </si>
  <si>
    <t>Konsultavimo ventiliacijos klausimais paslaugos</t>
  </si>
  <si>
    <t>Civilinės inžinerijos statinių statybos inžinerinio projektavimo paslaugos</t>
  </si>
  <si>
    <t>Civilinės inžinerijos darbų kiekybinio tyrinėjimo paslaugos</t>
  </si>
  <si>
    <t>Vamzdynų projektavimo paslaugos</t>
  </si>
  <si>
    <t>Tiltų projektavimo paslaugos</t>
  </si>
  <si>
    <t>Užtvankų projektavimo paslaugos</t>
  </si>
  <si>
    <t>Eismo įrangos inžinerinio projektavimo paslaugos</t>
  </si>
  <si>
    <t>Pramonės procesų ir gamybos inžinerinio projektavimo paslaugos</t>
  </si>
  <si>
    <t>Elektros energijos sistemų projektavimo paslaugos</t>
  </si>
  <si>
    <t>Įrangos inžinerinio projektavimo paslaugos</t>
  </si>
  <si>
    <t>Kiekybinio tyrinėjimo paslaugos</t>
  </si>
  <si>
    <t>Pamatų projektavimo paslaugos</t>
  </si>
  <si>
    <t>Pagalbinės statybinės paslaugos</t>
  </si>
  <si>
    <t>Krovinių tvirtinimo konstrukcijų projektavimo paslaugos</t>
  </si>
  <si>
    <t>Krovinių tvirtinimo konstrukcijų projektavimo paslaugų patikra</t>
  </si>
  <si>
    <t>Įvairios inžinerijos paslaugos</t>
  </si>
  <si>
    <t>Gręžimo purvo inžinerijos paslaugos</t>
  </si>
  <si>
    <t>Geotechninės inžinerijos paslaugos</t>
  </si>
  <si>
    <t>Mechaninės inžinerijos paslaugos</t>
  </si>
  <si>
    <t>Mechaninės inžinerijos ir elektrotechnikos paslaugos</t>
  </si>
  <si>
    <t>Inžineriniai tyrimai</t>
  </si>
  <si>
    <t>Pagalbinės inžinerijos paslaugos</t>
  </si>
  <si>
    <t>Antikorozinės inžinerijos paslaugos</t>
  </si>
  <si>
    <t>Kompleksinės inžinerinės paslaugos</t>
  </si>
  <si>
    <t>Inžinerinės mokslinės techninės paslaugos</t>
  </si>
  <si>
    <t>Geologinės, geofizinės ir kitos mokslinės žvalgymo paslaugos</t>
  </si>
  <si>
    <t>Kerno ruošimo ir analizės paslaugos</t>
  </si>
  <si>
    <t>Geologinio ir geofizinio konsultavimo paslaugos</t>
  </si>
  <si>
    <t>Geofizinio konsultavimo paslaugos</t>
  </si>
  <si>
    <t>Geologinio konsultavimo paslaugos</t>
  </si>
  <si>
    <t>Mikropaleontologinės analizės paslaugos</t>
  </si>
  <si>
    <t>Petrofizinės interpretacijos paslaugos</t>
  </si>
  <si>
    <t>Grunto tyrimo paslaugos</t>
  </si>
  <si>
    <t>Orų prognozavimo paslaugos</t>
  </si>
  <si>
    <t>Meteorologijos paslaugos</t>
  </si>
  <si>
    <t>Klimatologijos paslaugos</t>
  </si>
  <si>
    <t>Hidrometeorologijos paslaugos</t>
  </si>
  <si>
    <t>Mokslinio žvalgymo paslaugos</t>
  </si>
  <si>
    <t>Geofizinio žvalgymo paslaugos</t>
  </si>
  <si>
    <t>Archeologinių vietovių geofiziniai tyrimai</t>
  </si>
  <si>
    <t>Geologinio žvalgymo paslaugos</t>
  </si>
  <si>
    <t>Topografinės ir vandens ieškojimo paslaugos</t>
  </si>
  <si>
    <t>Topografinės paslaugos</t>
  </si>
  <si>
    <t>Archeologinių vietovių topografiniai tyrimai</t>
  </si>
  <si>
    <t>Vandens ieškojimo paslaugos</t>
  </si>
  <si>
    <t>Geologijos, okeanografijos ir hidrologijos paslaugos</t>
  </si>
  <si>
    <t>Geologijos paslaugos</t>
  </si>
  <si>
    <t>Fotogeologijos paslaugos</t>
  </si>
  <si>
    <t>Stratigrafinės geologijos paslaugos</t>
  </si>
  <si>
    <t>Geologinio tyrimo paslaugos</t>
  </si>
  <si>
    <t>Archeologijos paslaugos</t>
  </si>
  <si>
    <t>Okeanografijos ir hidrologijos paslaugos</t>
  </si>
  <si>
    <t>Estuarinės okeanografijos paslaugos</t>
  </si>
  <si>
    <t>Fizinės okeanografijos paslaugos</t>
  </si>
  <si>
    <t>Batimetrinių tyrimų paslaugos</t>
  </si>
  <si>
    <t>Povandeninio žvalgymo paslaugos</t>
  </si>
  <si>
    <t>Podirvio tyrinėjimo paslaugos</t>
  </si>
  <si>
    <t>Seisminės paslaugos</t>
  </si>
  <si>
    <t>Seismografinio tyrinėjimo paslaugos</t>
  </si>
  <si>
    <t>Seisminių duomenų gavimo paslaugos</t>
  </si>
  <si>
    <t>Seisminių duomenų rinkimo paslaugos</t>
  </si>
  <si>
    <t>Seisminių duomenų apdorojimo paslaugos</t>
  </si>
  <si>
    <t>Magnetometrinio tyrinėjimo paslaugos</t>
  </si>
  <si>
    <t>Paviršiaus tyrinėjimo paslaugos</t>
  </si>
  <si>
    <t>Hidrografinio tyrinėjimo paslaugos</t>
  </si>
  <si>
    <t>Dimensinio tyrinėjimo paslaugos</t>
  </si>
  <si>
    <t>Kartografavimo paslaugos</t>
  </si>
  <si>
    <t>Skaitmeninio kartografavimo paslaugos</t>
  </si>
  <si>
    <t>Aviacinio kartografavimo paslaugos</t>
  </si>
  <si>
    <t>Kadastrinio tyrinėjimo paslaugos</t>
  </si>
  <si>
    <t>Hidrografinės paslaugos</t>
  </si>
  <si>
    <t>Jūros tyrimų paslaugos</t>
  </si>
  <si>
    <t>Tyrinėjimo paslaugos</t>
  </si>
  <si>
    <t>Fotogrametrijos paslaugos</t>
  </si>
  <si>
    <t>Karinio topografavimo paslaugos</t>
  </si>
  <si>
    <t>Techninės paslaugos</t>
  </si>
  <si>
    <t>Techninės kontrolės paslaugos</t>
  </si>
  <si>
    <t>Techninės pagalbos paslaugos</t>
  </si>
  <si>
    <t>Techninio palaikymo paslaugos</t>
  </si>
  <si>
    <t>Techninio planavimo paslaugos</t>
  </si>
  <si>
    <t>Miestų planavimo ir kraštovaizdžio architektūros paslaugos</t>
  </si>
  <si>
    <t>Miestų planavimo paslaugos</t>
  </si>
  <si>
    <t>Kraštovaizdžio architektūros paslaugos</t>
  </si>
  <si>
    <t>Dekoratyvinės sodininkystės paslaugos</t>
  </si>
  <si>
    <t>Su statyba susijusios paslaugos</t>
  </si>
  <si>
    <t>Statybvietės tyrimo paslaugos</t>
  </si>
  <si>
    <t>Statybos priežiūros paslaugos</t>
  </si>
  <si>
    <t>Statybvietės priežiūros paslaugos</t>
  </si>
  <si>
    <t>Statybos konstrukcinių darbų konsultacinės paslaugos</t>
  </si>
  <si>
    <t>Statybos valdymo paslaugos</t>
  </si>
  <si>
    <t>Statybos projektų valdybos paslaugos</t>
  </si>
  <si>
    <t>Kalvystės paslaugos</t>
  </si>
  <si>
    <t>Techninio tikrinimo, analizės ir konsultavimo paslaugos</t>
  </si>
  <si>
    <t>Sudėties ir švarumo tikrinimo bei analizės paslaugos</t>
  </si>
  <si>
    <t>Analizės paslaugos</t>
  </si>
  <si>
    <t>Techninės analizės arba konsultavimo paslaugos</t>
  </si>
  <si>
    <t>Techninio inspektavimo ir tikrinimo paslaugos</t>
  </si>
  <si>
    <t>Techninio inspektavimo paslaugos</t>
  </si>
  <si>
    <t>Mašinų inspektavimo paslaugos</t>
  </si>
  <si>
    <t>Automobilių techninės inspekcijos paslaugos</t>
  </si>
  <si>
    <t>Statybos techninės inspekcijos paslaugos</t>
  </si>
  <si>
    <t>Inžinerinių konstrukcijų techninės inspekcijos paslaugos</t>
  </si>
  <si>
    <t>Saugumo jūroje inspektavimo paslaugos</t>
  </si>
  <si>
    <t>Ištekių tikrinimo paslaugos</t>
  </si>
  <si>
    <t>Srauto stebėsenos paslaugos</t>
  </si>
  <si>
    <t>Tiltų inspektavimo paslaugos</t>
  </si>
  <si>
    <t>Užtvankų inspektavimo paslaugos</t>
  </si>
  <si>
    <t>Geležinkelio bėgių inspektavimo paslaugos</t>
  </si>
  <si>
    <t>Kelių inspektavimo paslaugos</t>
  </si>
  <si>
    <t>Kilimo ir leidimosi takų inspektavimo paslaugos</t>
  </si>
  <si>
    <t>Techninio tikrinimo paslaugos</t>
  </si>
  <si>
    <t>Vožtuvų tikrinimo paslaugos</t>
  </si>
  <si>
    <t>Nedestrukcinių bandymų paslaugos</t>
  </si>
  <si>
    <t>Stebėsenos ir kontrolės paslaugos</t>
  </si>
  <si>
    <t>Pramoninio inspektavimo paslaugos</t>
  </si>
  <si>
    <t>Pramoninės kokybės kontrolės paslaugos</t>
  </si>
  <si>
    <t>Konsultavimo vandentiekio ir atliekų klausimais paslaugos</t>
  </si>
  <si>
    <t>Laboratorijų paslaugos</t>
  </si>
  <si>
    <t>IT paslaugos: konsultavimas, programinės įrangos kūrimas, internetas ir aptarnavimo paslaugos</t>
  </si>
  <si>
    <t>Techninės kompiuterių įrangos konsultacinės paslaugos</t>
  </si>
  <si>
    <t>Techninės kompiuterių įrangos pasirinkimo konsultacinės paslaugos</t>
  </si>
  <si>
    <t>Techninės kompiuterių įrangos atstatymo po gedimų konsultacinės paslaugos</t>
  </si>
  <si>
    <t>Kompiuterių įrengimo vietos planavimo konsultacinės paslaugos</t>
  </si>
  <si>
    <t>Techninės kompiuterių įrangos priimtinumo tikrinimo konsultacinės paslaugos</t>
  </si>
  <si>
    <t>Kompiuterių audito ir techninės įrangos konsultacinės paslaugos</t>
  </si>
  <si>
    <t>Programinės įrangos programavimo ir konsultacinės paslaugos</t>
  </si>
  <si>
    <t>Programavimo paslaugos, susijusios su programinės įrangos produktų paketais</t>
  </si>
  <si>
    <t>Programavimo paslaugos, susijusios su sistemomis ir vartotojo programine įranga</t>
  </si>
  <si>
    <t>Programavimo paslaugos, susijusios su taikomąja programine įranga</t>
  </si>
  <si>
    <t>Pramonei skirtos programinės įrangos kūrimo paslaugos</t>
  </si>
  <si>
    <t>Pardavimo vietų (PV) programinės įrangos kūrimo paslaugos</t>
  </si>
  <si>
    <t>Skrydžių valdymo programinės įrangos kūrimo paslaugos</t>
  </si>
  <si>
    <t>Oro eismo valdymo programinės įrangos kūrimo paslaugos</t>
  </si>
  <si>
    <t>Aviacinės antžeminės įrangos ir bandymo programinės įrangos kūrimo paslaugos</t>
  </si>
  <si>
    <t>Aviacinės antžeminės įrangos programinės įrangos kūrimo paslaugos</t>
  </si>
  <si>
    <t>Aviacinės bandymo programinės įrangos kūrimo paslaugos</t>
  </si>
  <si>
    <t>Geležinkelių eismo valdymo programinės įrangos kūrimo paslaugos</t>
  </si>
  <si>
    <t>Pramonės valdymo programinės įrangos kūrimo paslaugos</t>
  </si>
  <si>
    <t>Bibliotekų programinės įrangos kūrimo paslaugos</t>
  </si>
  <si>
    <t>Atitikties programinės įrangos kūrimo paslaugos</t>
  </si>
  <si>
    <t>Medicininės programinės įrangos kūrimo paslaugos</t>
  </si>
  <si>
    <t>Mokomosios programinės įrangos kūrimo paslaugos</t>
  </si>
  <si>
    <t>Tinklo kūrimo, interneto ir intraneto programinės įrangos kūrimo paslaugos</t>
  </si>
  <si>
    <t>Tinklo kūrimo programinės įrangos kūrimo paslaugos</t>
  </si>
  <si>
    <t>Platformų suderinamumo programinės įrangos kūrimo paslaugos</t>
  </si>
  <si>
    <t>Optinių nešiojamųjų grotuvų (jukebox) serverių programinės įrangos kūrimo paslaugos</t>
  </si>
  <si>
    <t>Operacinių sistemų tobulinimo programinės įrangos kūrimo paslaugos</t>
  </si>
  <si>
    <t>Tinklo operacinių sistemų programinės įrangos kūrimo paslaugos</t>
  </si>
  <si>
    <t>Tinklo kūrėjų programinės įrangos kūrimo paslaugos</t>
  </si>
  <si>
    <t>Tinklo junglumo terminalų emuliacijos programinės įrangos kūrimo paslaugos</t>
  </si>
  <si>
    <t>Transakcijų apdorojimo programinės įrangos kūrimo paslaugos</t>
  </si>
  <si>
    <t>Licencijų valdymo programinės įrangos kūrimo paslaugos</t>
  </si>
  <si>
    <t>Įvairios tinklo kūrimo programinės įrangos kūrimo paslaugos</t>
  </si>
  <si>
    <t>Interneto ir intraneto programinės įrangos kūrimo paslaugos</t>
  </si>
  <si>
    <t>Naršymo internete programinės įrangos kūrimo paslaugos</t>
  </si>
  <si>
    <t>Tinklo serverių programinės įrangos kūrimo paslaugos</t>
  </si>
  <si>
    <t>Elektroninio pašto programinės įrangos kūrimo paslaugos</t>
  </si>
  <si>
    <t>Tinklalapių redagavimo programinės įrangos kūrimo paslaugos</t>
  </si>
  <si>
    <t>Dokumentų kūrimo, braižymo, vaizdo gavimo, grafikų sudarymo ir našumo programinės įrangos kūrimo paslaugos</t>
  </si>
  <si>
    <t>Dokumentų kūrimo programinės įrangos kūrimo paslaugos</t>
  </si>
  <si>
    <t>Dokumentų tvarkymo programinės įrangos kūrimo paslaugos</t>
  </si>
  <si>
    <t>Elektroninės leidybos programinės įrangos kūrimo paslaugos</t>
  </si>
  <si>
    <t>Optinių ženklų skaitytuvų (OCR) programinės įrangos kūrimo paslaugos</t>
  </si>
  <si>
    <t>Balso atpažinimo programinės įrangos kūrimo paslaugos</t>
  </si>
  <si>
    <t>Kompiuterinės leidybos programinės įrangos kūrimo paslaugos</t>
  </si>
  <si>
    <t>Pateikties programinės įrangos kūrimo paslaugos</t>
  </si>
  <si>
    <t>Tekstų redagavimo programinės įrangos kūrimo paslaugos</t>
  </si>
  <si>
    <t>Skaitytuvų programinės įrangos kūrimo paslaugos</t>
  </si>
  <si>
    <t>Braižymo ir vaizdo formavimo programinės įrangos kūrimo paslaugos</t>
  </si>
  <si>
    <t>Automatizuotojo projektavimo sistemų (CAD) programinės įrangos kūrimo paslaugos</t>
  </si>
  <si>
    <t>Grafikos programinės įrangos kūrimo paslaugos</t>
  </si>
  <si>
    <t>Automatizuotosios gamybos sistemų (CAM) programinės įrangos kūrimo paslaugos</t>
  </si>
  <si>
    <t>Diagramų kūrimo programinės įrangos kūrimo paslaugos</t>
  </si>
  <si>
    <t>Formų kūrimo programinės įrangos kūrimo paslaugos</t>
  </si>
  <si>
    <t>Kartografavimo programinės įrangos kūrimo paslaugos</t>
  </si>
  <si>
    <t>Braižymo ir piešimo programinės įrangos kūrimo paslaugos</t>
  </si>
  <si>
    <t>Vaizdo apdorojimo programinės įrangos kūrimo paslaugos</t>
  </si>
  <si>
    <t>Grafikų sudarymo ir našumo programinės įrangos kūrimo paslaugos</t>
  </si>
  <si>
    <t>Projektų valdymo programinės įrangos kūrimo paslaugos</t>
  </si>
  <si>
    <t>Grafikų sudarymo programinės įrangos kūrimo paslaugos</t>
  </si>
  <si>
    <t>Kontaktų valdymo programinės įrangos kūrimo paslaugos</t>
  </si>
  <si>
    <t>Verslo sandorių ir asmeninio verslo programinės įrangos kūrimo paslaugos</t>
  </si>
  <si>
    <t>Investicijų valdymo ir mokesčių deklaracijų rengimo programinės įrangos kūrimo paslaugos</t>
  </si>
  <si>
    <t>Investicijų valdymo programinės įrangos kūrimo paslaugos</t>
  </si>
  <si>
    <t>Mokesčių deklaracijų rengimo programinės įrangos kūrimo paslaugos</t>
  </si>
  <si>
    <t>Įrenginių valdymo programų ir programų rinkinių kūrimo paslaugos</t>
  </si>
  <si>
    <t>Įrenginių valdymo programinės įrangos kūrimo paslaugos</t>
  </si>
  <si>
    <t>Programų rinkinių kūrimo paslaugos</t>
  </si>
  <si>
    <t>Inventoriaus valdymo programinės įrangos kūrimo paslaugos</t>
  </si>
  <si>
    <t>Finansinės analizės ir sąskaitybos programinės įrangos kūrimo paslaugos</t>
  </si>
  <si>
    <t>Finansinės analizės programinės įrangos kūrimo paslaugos</t>
  </si>
  <si>
    <t>Finansinių sistemų programinės įrangos kūrimo paslaugos</t>
  </si>
  <si>
    <t>Sąskaitybos programinės įrangos kūrimo paslaugos</t>
  </si>
  <si>
    <t>Ryšių su klientais valdymo programinės įrangos kūrimo paslaugos</t>
  </si>
  <si>
    <t>Laiko apskaitos arba žmogiškųjų išteklių valdymo programinės įrangos kūrimo paslaugos</t>
  </si>
  <si>
    <t>Įmonių išteklių planavimo programinės įrangos kūrimo paslaugos</t>
  </si>
  <si>
    <t>Analitinės, mokslinės, matematinės arba prognozavimo programinės įrangos kūrimo paslaugos</t>
  </si>
  <si>
    <t>Analitinės arba mokslinės programinės įrangos kūrimo paslaugos</t>
  </si>
  <si>
    <t>Matematinės arba prognozavimo programinės įrangos kūrimo paslaugos</t>
  </si>
  <si>
    <t>Statistinės programinės įrangos kūrimo paslaugos</t>
  </si>
  <si>
    <t>Aukcionų programinės įrangos kūrimo paslaugos</t>
  </si>
  <si>
    <t>Pardavimo, rinkodaros ir verslo žvalgybos programinės įrangos kūrimo paslaugos</t>
  </si>
  <si>
    <t>Pardavimo arba rinkodaros programinės įrangos kūrimo paslaugos</t>
  </si>
  <si>
    <t>Verslo žvalgybos programinės įrangos kūrimo paslaugos</t>
  </si>
  <si>
    <t>Pirkimo programinės įrangos kūrimo paslaugos</t>
  </si>
  <si>
    <t>Komunikacijų ir multimedijos programinės įrangos kūrimo paslaugos</t>
  </si>
  <si>
    <t>Komunikacijų programinės įrangos kūrimo paslaugos</t>
  </si>
  <si>
    <t>Kompiuterinių komunikacijų programinės įrangos kūrimo paslaugos</t>
  </si>
  <si>
    <t>Interaktyviojo balso atpažinimo programinės įrangos kūrimo paslaugos</t>
  </si>
  <si>
    <t>Modemų programinės įrangos kūrimo paslaugos</t>
  </si>
  <si>
    <t>Tolimosios kreipties programinės įrangos kūrimo paslaugos</t>
  </si>
  <si>
    <t>Vaizdo konferencijų programinės įrangos kūrimo paslaugos</t>
  </si>
  <si>
    <t>Mainų programinės įrangos kūrimo paslaugos</t>
  </si>
  <si>
    <t>IT programinės įrangos kūrimo paslaugos</t>
  </si>
  <si>
    <t>Emuliacijos programinės įrangos kūrimo paslaugos</t>
  </si>
  <si>
    <t>Atminties valdymo programinės įrangos kūrimo paslaugos</t>
  </si>
  <si>
    <t>Multimedijos programinės įrangos kūrimo paslaugos</t>
  </si>
  <si>
    <t>Muzikos arba garso redagavimo programinės įrangos kūrimo paslaugos</t>
  </si>
  <si>
    <t>Virtualios klaviatūros programinės įrangos kūrimo paslaugos</t>
  </si>
  <si>
    <t>Duomenų bazių ir operacinės programinės įrangos kūrimo paslaugos</t>
  </si>
  <si>
    <t>Duomenų bazių programinės įrangos kūrimo paslaugos</t>
  </si>
  <si>
    <t>Universaliųjų kompiuterių operacinių sistemų programinės įrangos kūrimo paslaugos</t>
  </si>
  <si>
    <t>Minikompiuterių operacinių sistemų programinės įrangos kūrimo paslaugos</t>
  </si>
  <si>
    <t>Mikrokompiuterių operacinių sistemų programinės įrangos kūrimo paslaugos</t>
  </si>
  <si>
    <t>Asmeninių kompiuterių (PC) operacinių sistemų programinės įrangos kūrimo paslaugos</t>
  </si>
  <si>
    <t>Jungimo grupėmis programinės įrangos kūrimo paslaugos</t>
  </si>
  <si>
    <t>Tikralaikių operacinių sistemų programinės įrangos kūrimo paslaugos</t>
  </si>
  <si>
    <t>Programinės įrangos kūrimo paslaugų programos</t>
  </si>
  <si>
    <t>Atsarginių kopijų arba duomenų atkūrimo programinės įrangos kūrimo paslaugos</t>
  </si>
  <si>
    <t>Brūkšninio kodavimo programinės įrangos kūrimo paslaugos</t>
  </si>
  <si>
    <t>Apsaugos programinės įrangos kūrimo paslaugos</t>
  </si>
  <si>
    <t>Rinkmenų apsaugos programinės įrangos kūrimo paslaugos</t>
  </si>
  <si>
    <t>Duomenų apsaugos programinės įrangos kūrimo paslaugos</t>
  </si>
  <si>
    <t>Užsienio kalbų vertimo programinės įrangos kūrimo paslaugos</t>
  </si>
  <si>
    <t>Informacijos laikmenų įkėlimo programinės įrangos kūrimo paslaugos</t>
  </si>
  <si>
    <t>Apsaugos nuo virusų programinės įrangos kūrimo paslaugos</t>
  </si>
  <si>
    <t>Antivirusinės programinės įrangos kūrimo paslaugos</t>
  </si>
  <si>
    <t>Bendrųjų, glaudinimo ir spausdinimo paslaugų programinės įrangos kūrimo paslaugos</t>
  </si>
  <si>
    <t>Bendrųjų paslaugų programinės įrangos kūrimo paslaugos</t>
  </si>
  <si>
    <t>Spausdinimo paslaugų programinės įrangos kūrimo paslaugos</t>
  </si>
  <si>
    <t>Sistemų, atmintinių ir turinio valdymo programinės įrangos kūrimo paslaugos</t>
  </si>
  <si>
    <t>Sistemų valdymo programinės įrangos kūrimo paslaugos</t>
  </si>
  <si>
    <t>Atmintinių valdymo programinės įrangos kūrimo paslaugos</t>
  </si>
  <si>
    <t>Turinio valdymo programinės įrangos kūrimo paslaugos</t>
  </si>
  <si>
    <t>Versijų tikrinimo programinės įrangos kūrimo paslaugos</t>
  </si>
  <si>
    <t>Įvairios programinės įrangos kūrimo paslaugos ir kompiuterių sistemos</t>
  </si>
  <si>
    <t>Kompiuterinių žaidimų programinės įrangos kūrimo paslaugos, šeimyniniai kompiuteriniai žaidimai ir ekrano užsklandos</t>
  </si>
  <si>
    <t>Kompiuterinių žaidimų programinės įrangos kūrimo paslaugos</t>
  </si>
  <si>
    <t>Biuro automatikos programinės įrangos kūrimo paslaugos</t>
  </si>
  <si>
    <t>Mokymo ir pramogų programinės įrangos kūrimo paslaugos</t>
  </si>
  <si>
    <t>Mokymo programinės įrangos kūrimo paslaugos</t>
  </si>
  <si>
    <t>Pramogų programinės įrangos kūrimo paslaugos</t>
  </si>
  <si>
    <t>Šablonų projektavimo ir kalendorių programinės įrangos kūrimo paslaugos</t>
  </si>
  <si>
    <t>Šablonų projektavimo programinės įrangos kūrimo paslaugos</t>
  </si>
  <si>
    <t>Kalendorių programinės įrangos kūrimo paslaugos</t>
  </si>
  <si>
    <t>Tvarkyklių ir sistemų programinės įrangos kūrimo paslaugos</t>
  </si>
  <si>
    <t>Kompiuterinės leidybos spausdinimo programinės įrangos (Print shop) kūrimo paslaugos</t>
  </si>
  <si>
    <t>Adresų knygelių kūrimo programinės įrangos kūrimo paslaugos</t>
  </si>
  <si>
    <t>Etikečių kūrimo programinės įrangos kūrimo paslaugos</t>
  </si>
  <si>
    <t>Programavimo kalbų ir priemonių kūrimo paslaugos</t>
  </si>
  <si>
    <t>Kompiliavimo programinės įrangos kūrimo paslaugos</t>
  </si>
  <si>
    <t>Konfigūracijos valdymo programinės įrangos kūrimo paslaugos</t>
  </si>
  <si>
    <t>Plėtojimo programinės įrangos kūrimo paslaugos</t>
  </si>
  <si>
    <t>Programų tikrinimo programinės įrangos kūrimo paslaugos</t>
  </si>
  <si>
    <t>Programų derinimo programinės įrangos kūrimo paslaugos</t>
  </si>
  <si>
    <t>Skaičiuoklių ir tobulinimo programinės įrangos kūrimo paslaugos</t>
  </si>
  <si>
    <t>Skaičiuoklių programinės įrangos kūrimo paslaugos</t>
  </si>
  <si>
    <t>Sistemų ir techninės konsultacinės paslaugos</t>
  </si>
  <si>
    <t>Verslo analizės konsultacinės paslaugos</t>
  </si>
  <si>
    <t>Informacijos sistemų arba technologijos strateginės peržiūros ir planavimo paslaugos</t>
  </si>
  <si>
    <t>Informacijos sistemų arba technologijos strateginės peržiūros paslaugos</t>
  </si>
  <si>
    <t>Informacijos sistemų arba technologijos planavimo paslaugos</t>
  </si>
  <si>
    <t>Informacijos technologijos paslaugos</t>
  </si>
  <si>
    <t>Informacijos technologijos reikalavimų peržiūros paslaugos</t>
  </si>
  <si>
    <t>Projektų vadybos konsultacinės paslaugos</t>
  </si>
  <si>
    <t>Sistemų diegimo planavimo paslaugos</t>
  </si>
  <si>
    <t>Sistemų kokybės užtikrinimo planavimo paslaugos</t>
  </si>
  <si>
    <t>Sistemų kokybės užtikrinimo vertinimo ir peržiūros paslaugos</t>
  </si>
  <si>
    <t>Sisteminės programinės įrangos priimtinumo tikrinimo konsultacinės paslaugos</t>
  </si>
  <si>
    <t>Programinės įrangos integravimo konsultacinės paslaugos</t>
  </si>
  <si>
    <t>Techninės kompiuterių įrangos integravimo konsultacinės paslaugos</t>
  </si>
  <si>
    <t>Vartotojų programinės įrangos kūrimo paslaugos</t>
  </si>
  <si>
    <t>Programinės įrangos kūrimas karinėms reikmėms</t>
  </si>
  <si>
    <t>Sandorių apdorojimo ir vartotojų programinės įrangos kūrimas</t>
  </si>
  <si>
    <t>Sisteminės analizės ir programavimo paslaugos</t>
  </si>
  <si>
    <t>Kritinio projektavimo tikslo detalizavimo paslaugos</t>
  </si>
  <si>
    <t>Projektavimo ir modeliavimo paslaugos</t>
  </si>
  <si>
    <t>Programavimo paslaugos</t>
  </si>
  <si>
    <t>Modeliavimo paslaugos</t>
  </si>
  <si>
    <t>Sutarčių sistemų analizės ir programavimo paslaugos</t>
  </si>
  <si>
    <t>Sistemų konsultacinės paslaugos</t>
  </si>
  <si>
    <t>Sistemų ir aptarnavimo paslaugos</t>
  </si>
  <si>
    <t>Atstatymo po gedimų paslaugos</t>
  </si>
  <si>
    <t>Kompiuterinio archyvavimo paslaugos</t>
  </si>
  <si>
    <t>Pagalbos vartotojui ir darbo palaikymo paslaugos</t>
  </si>
  <si>
    <t>Pagalbos vartotojui paslaugos</t>
  </si>
  <si>
    <t>Sistemų palaikymo paslaugos</t>
  </si>
  <si>
    <t>Programinės įrangos tikrinimas</t>
  </si>
  <si>
    <t>Sistemų tikrinimo paslaugos</t>
  </si>
  <si>
    <t>Su programine įranga susijusios paslaugos</t>
  </si>
  <si>
    <t>Programinės įrangos palaikymo paslaugos</t>
  </si>
  <si>
    <t>Programinės įrangos kūrimo paslaugos</t>
  </si>
  <si>
    <t>Programinės įrangos diegimo paslaugos</t>
  </si>
  <si>
    <t>Programinės įrangos tiražavimo paslaugos</t>
  </si>
  <si>
    <t>Programinės įrangos sąrankos paslaugos</t>
  </si>
  <si>
    <t>Programinės įrangos konsultacinės paslaugos</t>
  </si>
  <si>
    <t>Programinės įrangos priežiūros ir tvarkymo paslaugos</t>
  </si>
  <si>
    <t>Informacijos technologijos programinės įrangos priežiūra</t>
  </si>
  <si>
    <t>Informacijos technologijos programinės įrangos remontas</t>
  </si>
  <si>
    <t>Programinės įrangos tiekimo paslaugos</t>
  </si>
  <si>
    <t>Duomenų paslaugos</t>
  </si>
  <si>
    <t>Duomenų apdorojimo paslaugos</t>
  </si>
  <si>
    <t>Kompiuterių tabuliavimo paslaugos</t>
  </si>
  <si>
    <t>Duomenų konvertavimo paslaugos</t>
  </si>
  <si>
    <t>Duomenų paketų apdorojimo paslaugos</t>
  </si>
  <si>
    <t>Pakaitinio naudojimosi kompiuteriais paslaugos</t>
  </si>
  <si>
    <t>Duomenų įvedimo paslaugos</t>
  </si>
  <si>
    <t>Duomenų parengimo paslaugos</t>
  </si>
  <si>
    <t>Optinės ženklų atpažinties paslaugos</t>
  </si>
  <si>
    <t>Duomenų pagavos paslaugos</t>
  </si>
  <si>
    <t>Duomenų rinkimo ir rūšiavimo paslaugos</t>
  </si>
  <si>
    <t>Duomenų tinklo valdymo ir palaikymo paslaugos</t>
  </si>
  <si>
    <t>Duomenų tinklo palaikymo paslaugos</t>
  </si>
  <si>
    <t>Duomenų tinklo valdymo paslaugos</t>
  </si>
  <si>
    <t>Duomenų analizės paslaugos</t>
  </si>
  <si>
    <t>Duomenų saugojimo paslaugos</t>
  </si>
  <si>
    <t>Duomenų perdavimo paslaugos</t>
  </si>
  <si>
    <t>Duomenų teikimo paslaugos</t>
  </si>
  <si>
    <t>Duomenų bazės paslaugos</t>
  </si>
  <si>
    <t>Pridėtinės vertės duomenų bazės paslaugos</t>
  </si>
  <si>
    <t>Duomenų valdymo paslaugos</t>
  </si>
  <si>
    <t>Turinio arba duomenų standartizavimo ir klasifikavimo paslaugos</t>
  </si>
  <si>
    <t>Interneto paslaugos</t>
  </si>
  <si>
    <t>Paslaugų teikėjų paslaugos</t>
  </si>
  <si>
    <t>Interneto paslaugų teikėjai (ISP)</t>
  </si>
  <si>
    <t>Elektroninio pašto paslaugų tiekėjai</t>
  </si>
  <si>
    <t>Visuotinio žiniatinklio (WWW) tinklaviečių projektavimo paslaugos</t>
  </si>
  <si>
    <t>Tinklo paieškos mechanizmų paslaugų teikėjai</t>
  </si>
  <si>
    <t>Visuotinio žiniatinklio (WWW) tinklaviečių pagrindinių operacinių kompiuterių paslaugos</t>
  </si>
  <si>
    <t>Taikomųjų programų paslaugų teikėjai</t>
  </si>
  <si>
    <t>Interneto domenų vardai</t>
  </si>
  <si>
    <t>Interneto plėtros paslaugos</t>
  </si>
  <si>
    <t>Interneto arba intraneto klientų taikomųjų programų kūrimo paslaugos</t>
  </si>
  <si>
    <t>Interneto arba intraneto serverių taikomųjų programų kūrimo paslaugos</t>
  </si>
  <si>
    <t>Su kompiuteriais susijusios paslaugos</t>
  </si>
  <si>
    <t>Su kompiuteriais susijusios valdymo paslaugos</t>
  </si>
  <si>
    <t>Tinklo valdymo programinės įrangos paslaugos</t>
  </si>
  <si>
    <t>Dokumentų tvarkymo paslaugos</t>
  </si>
  <si>
    <t>Biurų automatizavimo paslaugos</t>
  </si>
  <si>
    <t>Kompiuterių įrangos valdymo paslaugos</t>
  </si>
  <si>
    <t>Įrangos valdymo paslaugos, įskaitant kompiuterių eksploatavimą</t>
  </si>
  <si>
    <t>Įrenginių valdymo paslaugos, susijusios su kompiuterių sistemų kūrimu</t>
  </si>
  <si>
    <t>Įrenginių valdymo paslaugos, susijusios su kompiuterių sistemų priežiūra</t>
  </si>
  <si>
    <t>Kompiuterių plėtotės paslaugos</t>
  </si>
  <si>
    <t>Kompiuterių išplėtimo paslaugos</t>
  </si>
  <si>
    <t>Atminties išplėtimo paslaugos</t>
  </si>
  <si>
    <t>Su kompiuteriu susijusios specialistų paslaugos</t>
  </si>
  <si>
    <t>Paslaugų sutarčių rengimas</t>
  </si>
  <si>
    <t>Kompiuterių palaikymo ir konsultacinės paslaugos</t>
  </si>
  <si>
    <t>Kompiuterių palaikymo paslaugos</t>
  </si>
  <si>
    <t>Techninės kompiuterių palaikymo paslaugos</t>
  </si>
  <si>
    <t>Kompiuterių tinklo paslaugos</t>
  </si>
  <si>
    <t>Vietinio tinklo paslaugos</t>
  </si>
  <si>
    <t>Teritorinio tinklo paslaugos</t>
  </si>
  <si>
    <t>Kompiuterių audito ir tikrinimo paslaugos</t>
  </si>
  <si>
    <t>Kompiuterių audito paslaugos</t>
  </si>
  <si>
    <t>Kompiuterių tikrinimo paslaugos</t>
  </si>
  <si>
    <t>Kompiuterių dubliavimo ir katalogų konvertavimo paslaugos</t>
  </si>
  <si>
    <t>Kompiuterių dubliavimo paslaugos</t>
  </si>
  <si>
    <t>Kompiuterių katalogų konvertavimo paslaugos</t>
  </si>
  <si>
    <t>Mokslinių tyrimų ir taikomosios veiklos paslaugos bei su jomis susijusios konsultacinės paslaugos</t>
  </si>
  <si>
    <t>Mokslinių tyrimų ir eksperimentinės taikomosios veiklos paslaugos</t>
  </si>
  <si>
    <t>Mokslinių tyrimų paslaugos</t>
  </si>
  <si>
    <t>Mokslinių tyrimų laboratorinės paslaugos</t>
  </si>
  <si>
    <t>Jūrinių tyrimų paslaugos</t>
  </si>
  <si>
    <t>Eksperimentinės taikomosios veiklos paslaugos</t>
  </si>
  <si>
    <t>Mokslinių tyrimų ir taikomosios veiklos konsultacinės paslaugos</t>
  </si>
  <si>
    <t>Mokslinių tyrimų konsultacinės paslaugos</t>
  </si>
  <si>
    <t>Taikomosios veiklos konsultacinės paslaugos</t>
  </si>
  <si>
    <t>Mokslinių tyrimų ir taikomosios veiklos projektavimas bei atlikimas</t>
  </si>
  <si>
    <t>Su apsaugos ir gynybos reikmenimis susijusios mokslinių tyrimų ir taikomosios veiklos paslaugos</t>
  </si>
  <si>
    <t>Kariniai tyrimai ir technologijos</t>
  </si>
  <si>
    <t>Išankstinės galimybių studijos ir technologijų demonstravimas</t>
  </si>
  <si>
    <t>Apsaugos įrangos kūrimas</t>
  </si>
  <si>
    <t>Šaunamųjų ginklų ir šaudmenų kūrimas</t>
  </si>
  <si>
    <t>Karinių transporto priemonių kūrimas</t>
  </si>
  <si>
    <t>Karo laivų kūrimas</t>
  </si>
  <si>
    <t>Karo orlaivių, raketų ir erdvėlaivių kūrimas</t>
  </si>
  <si>
    <t>Karinių elektroninių sistemų kūrimas</t>
  </si>
  <si>
    <t>Išbandymas ir įvertinimas</t>
  </si>
  <si>
    <t>Apsaugos įrangos išbandymas ir įvertinimas</t>
  </si>
  <si>
    <t>Šaunamųjų ginklų ir šaudmenų išbandymas ir įvertinimas</t>
  </si>
  <si>
    <t>Karinių transporto priemonių išbandymas ir įvertinimas</t>
  </si>
  <si>
    <t>Karo laivų išbandymas ir įvertinimas</t>
  </si>
  <si>
    <t>Karo orlaivių, raketų ir erdvėlaivių išbandymas ir įvertinimas</t>
  </si>
  <si>
    <t>Karinių elektroninių sistemų priemonių išbandymas ir įvertinimas</t>
  </si>
  <si>
    <t>Administravimo, gynybos ir socialinės apsaugos paslaugos</t>
  </si>
  <si>
    <t>Administravimo paslaugos</t>
  </si>
  <si>
    <t>Bendrosios paslaugos visuomenei</t>
  </si>
  <si>
    <t>Vykdomosios ir įstatymų leidybos paslaugos</t>
  </si>
  <si>
    <t>Vykdomosios paslaugos</t>
  </si>
  <si>
    <t>Įstatymų leidybos paslaugos</t>
  </si>
  <si>
    <t>Administracinės paslaugos, susijusios su verslo operacijomis</t>
  </si>
  <si>
    <t>Administracinės paslaugos, susijusios su plėtros projektais</t>
  </si>
  <si>
    <t>Administracinės agentūrų paslaugos</t>
  </si>
  <si>
    <t>Administracinės švietimo paslaugos</t>
  </si>
  <si>
    <t>Administracinės sveikatos priežiūros paslaugos</t>
  </si>
  <si>
    <t>Administracinės būsto paslaugos</t>
  </si>
  <si>
    <t>Administracinės poilsio, kultūrinės ir religinės paslaugos</t>
  </si>
  <si>
    <t>Administracinės turizmo paslaugos</t>
  </si>
  <si>
    <t>Pagalbinės paslaugos valdžios sektoriui</t>
  </si>
  <si>
    <t>Paslaugos valdžios sektoriui</t>
  </si>
  <si>
    <t>Bendrosios personalo paslaugos valdžios sektoriui</t>
  </si>
  <si>
    <t>Paslaugų teikimas bendruomenei</t>
  </si>
  <si>
    <t>Paslaugos, susijusios su užsienio reikalais, ir kitos paslaugos</t>
  </si>
  <si>
    <t>Paslaugos, susijusios su užsienio reikalais</t>
  </si>
  <si>
    <t>Diplomatinės paslaugos</t>
  </si>
  <si>
    <t>Konsulinės paslaugos</t>
  </si>
  <si>
    <t>Paslaugos, susijusios su užsienio ekonomine pagalba</t>
  </si>
  <si>
    <t>Paslaugos, susijusios su užsienio karine pagalba</t>
  </si>
  <si>
    <t>Gynybos paslaugos</t>
  </si>
  <si>
    <t>Karinės gynybos paslaugos</t>
  </si>
  <si>
    <t>Civilinės gynybos paslaugos</t>
  </si>
  <si>
    <t>Paslaugos, susijusios su teisingumu</t>
  </si>
  <si>
    <t>Teisminės paslaugos</t>
  </si>
  <si>
    <t>Administracinės paslaugos, susijusios su teismais</t>
  </si>
  <si>
    <t>Paslaugos, susijusios su nusikaltėlių sulaikymu ar reabilitavimu</t>
  </si>
  <si>
    <t>Įkalinimo paslaugos</t>
  </si>
  <si>
    <t>Kalinių palydos paslaugos</t>
  </si>
  <si>
    <t>Kalėjimų paslaugos</t>
  </si>
  <si>
    <t>Paslaugos, susijusios su lygtiniu nuteisimu</t>
  </si>
  <si>
    <t>Visuomenės saugumo ir teisėtvarkos paslaugos</t>
  </si>
  <si>
    <t>Visuomenės saugumo paslaugos</t>
  </si>
  <si>
    <t>Policijos paslaugos</t>
  </si>
  <si>
    <t>Viešosios teisėtvarkos paslaugos</t>
  </si>
  <si>
    <t>Viešosios tvarkos paslaugos</t>
  </si>
  <si>
    <t>Teismo antstolių paslaugos</t>
  </si>
  <si>
    <t>Ugniagesių ir gelbėjimo paslaugos</t>
  </si>
  <si>
    <t>Ugniagesių paslaugos</t>
  </si>
  <si>
    <t>Gaisrų gesinimo paslaugos</t>
  </si>
  <si>
    <t>Gaisrų prevencijos paslaugos</t>
  </si>
  <si>
    <t>Miškų gaisrų gesinimo paslaugos</t>
  </si>
  <si>
    <t>Gelbėjimo paslaugos</t>
  </si>
  <si>
    <t>Privalomojo socialinio draudimo paslaugos</t>
  </si>
  <si>
    <t>Išmokų paslaugos</t>
  </si>
  <si>
    <t>Ligos išmokos</t>
  </si>
  <si>
    <t>Motinystės išmokos</t>
  </si>
  <si>
    <t>Invalidumo išmokos</t>
  </si>
  <si>
    <t>Laikino nedarbingumo išmokos</t>
  </si>
  <si>
    <t>Bedarbio kompensacinės išmokos</t>
  </si>
  <si>
    <t>Valdžios sektoriaus darbuotojų pensijų sistemos</t>
  </si>
  <si>
    <t>Šeimos pašalpos</t>
  </si>
  <si>
    <t>Vaiko pašalpos</t>
  </si>
  <si>
    <t>Paslaugos, susijusios su naftos ir dujų pramone</t>
  </si>
  <si>
    <t>Specialistų paslaugos, skirtos dujų pramonei</t>
  </si>
  <si>
    <t>Paslaugos, susijusios su dujų gavyba</t>
  </si>
  <si>
    <t>Pavertimo dujomis paslaugos</t>
  </si>
  <si>
    <t>Narų paslaugos, susijusios su dujų gavyba</t>
  </si>
  <si>
    <t>Su gręžiniais jūroje susijusios narų paslaugos</t>
  </si>
  <si>
    <t>Specialistų paslaugos, skirtos naftos pramonei</t>
  </si>
  <si>
    <t>Paslaugos, susijusios su naftos gavyba</t>
  </si>
  <si>
    <t>Paslaugos, susijusios su įleidžiamąja ir iškeliamąja gręžinio įranga</t>
  </si>
  <si>
    <t>Paslaugos, susijusios su lynų naudojimu</t>
  </si>
  <si>
    <t>Bandomųjų iškasų sutvirtinimo paslaugos</t>
  </si>
  <si>
    <t>Gręžinių sutvirtinimo paslaugos</t>
  </si>
  <si>
    <t>Paslaugos, susijusios su gręžinio skiediniu</t>
  </si>
  <si>
    <t>Gręžimo paslaugos</t>
  </si>
  <si>
    <t>Gręžimo paslaugos, susijusios su dujų gavyba</t>
  </si>
  <si>
    <t>Gręžimo jūroje paslaugos</t>
  </si>
  <si>
    <t>Turbininio gręžimo paslaugos</t>
  </si>
  <si>
    <t>Spiralinio turbininio gręžimo paslaugos</t>
  </si>
  <si>
    <t>Kerno gręžimas</t>
  </si>
  <si>
    <t>Gręžimo bokšto vietos nustatymo paslaugos</t>
  </si>
  <si>
    <t>Paslaugos, susijusios su apsauginiais vamzdžiais ir gręžinių vamzdžiais</t>
  </si>
  <si>
    <t>Paslaugos, susijusios su apsauginiais vamzdžiais</t>
  </si>
  <si>
    <t>Gręžinių apsauginių vamzdžių aptarnavimo personalo paslaugos</t>
  </si>
  <si>
    <t>Gręžinių apsauginių vamzdžių planavimo paslaugos</t>
  </si>
  <si>
    <t>Gręžinių apsauginių vamzdžių frezavimo paslaugos</t>
  </si>
  <si>
    <t>Gręžinių apsauginių vamzdžių užbaigimo paslaugos</t>
  </si>
  <si>
    <t>Gręžinių cementavimo paslaugos</t>
  </si>
  <si>
    <t>Gręžinių įdėklų cementavimo paslaugos</t>
  </si>
  <si>
    <t>Gręžinių čiaupų cementavimo paslaugos</t>
  </si>
  <si>
    <t>Cementavimo putomis paslaugos</t>
  </si>
  <si>
    <t>Gręžinių gręžimo ir gamybinės paslaugos</t>
  </si>
  <si>
    <t>Gręžinių gręžimo paslaugos</t>
  </si>
  <si>
    <t>Gręžinių gręžimo kontrolės paslaugos</t>
  </si>
  <si>
    <t>Gręžinių gręžimo vamzdžių surinkimo paslaugos</t>
  </si>
  <si>
    <t>Gręžinių gręžimo vamzdžių išrinkimo paslaugos</t>
  </si>
  <si>
    <t>Mažo skersmens gręžinių gręžimo paslaugos</t>
  </si>
  <si>
    <t>Gręžinių gręžimo priežiūros paslaugos</t>
  </si>
  <si>
    <t>Gręžinių gręžimo bokštų stebėjimo paslaugos</t>
  </si>
  <si>
    <t>Gręžinių karotažo paslaugos</t>
  </si>
  <si>
    <t>Gręžinių su įtvirtinimais karotažo paslaugos</t>
  </si>
  <si>
    <t>Gręžinių be įtvirtinimų karotažo paslaugos</t>
  </si>
  <si>
    <t>Kitos karotažo paslaugos</t>
  </si>
  <si>
    <t>Gręžinių valdymo paslaugos</t>
  </si>
  <si>
    <t>Gręžinių palaikymo paslaugos</t>
  </si>
  <si>
    <t>Gręžinių tikrinimo paslaugos</t>
  </si>
  <si>
    <t>Gręžinių įtrūkimo tikrinimo paslaugos</t>
  </si>
  <si>
    <t>Gręžinių vietų inspektavimo arba tikrinimo paslaugos</t>
  </si>
  <si>
    <t>Gręžinių įrangos tikrinimo paslaugos</t>
  </si>
  <si>
    <t>Paslaugos, susijusios su gręžinių vamzdžiais</t>
  </si>
  <si>
    <t>Gręžinių užbaigimo paslaugos</t>
  </si>
  <si>
    <t>Gręžinių užkimšimo paslaugos</t>
  </si>
  <si>
    <t>Gręžinių vietos nustatymo paslaugos</t>
  </si>
  <si>
    <t>Paslaugos krante ir jūroje</t>
  </si>
  <si>
    <t>Paslaugos krante</t>
  </si>
  <si>
    <t>Paslaugos jūroje</t>
  </si>
  <si>
    <t>Montavimo jūroje paslaugos</t>
  </si>
  <si>
    <t>Aprūpinimo laivų paslaugos jūroje</t>
  </si>
  <si>
    <t>Paslaugos, susijusios su išgrąžomis</t>
  </si>
  <si>
    <t>Išgrąžų karotažo paslaugos</t>
  </si>
  <si>
    <t>Išgrąžų siurbimo paslaugos</t>
  </si>
  <si>
    <t>Išgrąžų registravimo paslaugos</t>
  </si>
  <si>
    <t>Išgrąžų praplėtimo paslaugos</t>
  </si>
  <si>
    <t>Išgrąžų angos atvėrimo paslaugos</t>
  </si>
  <si>
    <t>Išgrąžų vibracijos kontrolės paslaugos</t>
  </si>
  <si>
    <t>Su išgrąžų įrankiais susijusios paslaugos</t>
  </si>
  <si>
    <t>Su naftos telkinių išgrąžų įrankiais susijusios paslaugos</t>
  </si>
  <si>
    <t>Vamzdynų inspektavimo paslaugos</t>
  </si>
  <si>
    <t>Žemės ūkio, miškininkystės, sodininkystės, akvakultūros ir bitininkystės paslaugos</t>
  </si>
  <si>
    <t>Žemės ūkio paslaugos</t>
  </si>
  <si>
    <t>Paslaugos, susijusios su žemės ūkio gamyba</t>
  </si>
  <si>
    <t>Žemės ūkio mašinų su operatoriais nuoma</t>
  </si>
  <si>
    <t>Vėjapjovių ar šienapjovių arba žemės ūkio įrenginių su operatoriais nuoma</t>
  </si>
  <si>
    <t>Kompostavimo paslaugos</t>
  </si>
  <si>
    <t>Miškininkystės paslaugos</t>
  </si>
  <si>
    <t>Medienos ruošos paslaugos</t>
  </si>
  <si>
    <t>Paslaugos, susijusios su medienos ruoša</t>
  </si>
  <si>
    <t>Statybinės miško medžiagos kirtimo paslaugos</t>
  </si>
  <si>
    <t>Rastų vežimo mišku paslaugos</t>
  </si>
  <si>
    <t>Medžių retinimo paslaugos</t>
  </si>
  <si>
    <t>Medžių kirtimo paslaugos</t>
  </si>
  <si>
    <t>Medžių priežiūros paslaugos</t>
  </si>
  <si>
    <t>Medžių sodinimo paslaugos</t>
  </si>
  <si>
    <t>Medienos impregnavimo paslaugos</t>
  </si>
  <si>
    <t>Paslaugos, susijusios su miškininkyste</t>
  </si>
  <si>
    <t>Miškininkystės vadybos paslaugos</t>
  </si>
  <si>
    <t>Miškų išteklių valdymo paslaugos</t>
  </si>
  <si>
    <t>Miškų kenkėjų kontrolės paslaugos</t>
  </si>
  <si>
    <t>Miškų administravimo paslaugos</t>
  </si>
  <si>
    <t>Miškų inventorizavimo paslaugos</t>
  </si>
  <si>
    <t>Miškų stebėjimo arba vertinimo paslaugos</t>
  </si>
  <si>
    <t>Miškų želdinimo paslaugos</t>
  </si>
  <si>
    <t>Miškų plėtros paslaugos</t>
  </si>
  <si>
    <t>Miško medelynų valdymo paslaugos</t>
  </si>
  <si>
    <t>Miškų sektoriaus planavimo paslaugos</t>
  </si>
  <si>
    <t>Sodininkystės paslaugos</t>
  </si>
  <si>
    <t>Žaliųjų zonų sodinimo ir priežiūros paslaugos</t>
  </si>
  <si>
    <t>Dekoratyvinių ir poilsio sodų priežiūros paslaugos</t>
  </si>
  <si>
    <t>Piktžolių retinimo paslaugos</t>
  </si>
  <si>
    <t>Piktžolių naikinimo paslaugos</t>
  </si>
  <si>
    <t>Parkų priežiūros paslaugos</t>
  </si>
  <si>
    <t>Aikštelių priežiūros paslaugos</t>
  </si>
  <si>
    <t>Pievų želdinimo paslaugos</t>
  </si>
  <si>
    <t>Sodinimo paslaugos</t>
  </si>
  <si>
    <t>Sporto aikščių priežiūros paslaugos</t>
  </si>
  <si>
    <t>Augalų parodų paslaugos</t>
  </si>
  <si>
    <t>Medžių genėjimas ir gyvatvorių karpymas</t>
  </si>
  <si>
    <t>Medžių genėjimas</t>
  </si>
  <si>
    <t>Gyvatvorių karpymas</t>
  </si>
  <si>
    <t>Zoologinės paslaugos</t>
  </si>
  <si>
    <t>Gyvulininkystės paslaugos</t>
  </si>
  <si>
    <t>Medžiojamųjų gyvūnų veisimo paslaugos</t>
  </si>
  <si>
    <t>Medžioklės paslaugos</t>
  </si>
  <si>
    <t>Gaudymo spąstais paslaugos</t>
  </si>
  <si>
    <t>Paslaugos, susijusios su žvejyba</t>
  </si>
  <si>
    <t>Akvakultūros paslaugos</t>
  </si>
  <si>
    <t>Marikultūros paslaugos</t>
  </si>
  <si>
    <t>Austrių auginimo paslaugos</t>
  </si>
  <si>
    <t>Kiautuotųjų vėžiagyvių auginimo paslaugos</t>
  </si>
  <si>
    <t>Krevečių auginimo paslaugos</t>
  </si>
  <si>
    <t>Žuvų auginimo paslaugos</t>
  </si>
  <si>
    <t>Bitininkystės paslaugos</t>
  </si>
  <si>
    <t>Verslo paslaugos: teisinės, rinkodaros, konsultavimo, įdarbinimo, spausdinimo ir apsaugos</t>
  </si>
  <si>
    <t>Teisinės paslaugos</t>
  </si>
  <si>
    <t>Teisinio konsultavimo ir atstovavimo paslaugos</t>
  </si>
  <si>
    <t>Teisinio konsultavimo paslaugos</t>
  </si>
  <si>
    <t>Teisinio atstovavimo paslaugos</t>
  </si>
  <si>
    <t>Suinteresuotųjų šalių atstovavimo paslaugos</t>
  </si>
  <si>
    <t>Patentų ir autorių teisių konsultacinės paslaugos</t>
  </si>
  <si>
    <t>Autorių teisių konsultacinės paslaugos</t>
  </si>
  <si>
    <t>Programinės įrangos autorių teisių konsultacinės paslaugos</t>
  </si>
  <si>
    <t>Teisinės dokumentavimo ir sertifikavimo paslaugos</t>
  </si>
  <si>
    <t>Dokumentavimo paslaugos</t>
  </si>
  <si>
    <t>Sertifikavimo paslaugos</t>
  </si>
  <si>
    <t>Elektroninio parašo sertifikavimo paslaugos</t>
  </si>
  <si>
    <t>Teisinės konsultavimo ir informacijos paslaugos</t>
  </si>
  <si>
    <t>Apskaitos, audito ir fiskalinės paslaugos</t>
  </si>
  <si>
    <t>Apskaitos ir audito paslaugos</t>
  </si>
  <si>
    <t>Apskaitos paslaugos</t>
  </si>
  <si>
    <t>Buhalterijos paslaugos</t>
  </si>
  <si>
    <t>Atlyginimų administravimo paslaugos</t>
  </si>
  <si>
    <t>Pardavimų ir pirkimų registravimo paslaugos</t>
  </si>
  <si>
    <t>Finansinės atskaitomybės rengimo paslaugos</t>
  </si>
  <si>
    <t>Audito paslaugos</t>
  </si>
  <si>
    <t>Finansinio audito paslaugos</t>
  </si>
  <si>
    <t>Įmonių valdymo įvertinimo paslaugos</t>
  </si>
  <si>
    <t>Vidaus audito paslaugos</t>
  </si>
  <si>
    <t>Įstatymais nustatyto audito paslaugos</t>
  </si>
  <si>
    <t>Sukčiavimų audito paslaugos</t>
  </si>
  <si>
    <t>Apskaitos tikrinimo paslaugos</t>
  </si>
  <si>
    <t>Fiskalinės paslaugos</t>
  </si>
  <si>
    <t>Mokesčių konsultacinės paslaugos</t>
  </si>
  <si>
    <t>Mokesčių deklaracijų pildymo paslaugos</t>
  </si>
  <si>
    <t>Muitinės tarpininkų paslaugos</t>
  </si>
  <si>
    <t>Rinkos ir ekonominiai tyrimai; apklausos ir statistika</t>
  </si>
  <si>
    <t>Rinkos tyrimų paslaugos</t>
  </si>
  <si>
    <t>Apklausų paslaugos</t>
  </si>
  <si>
    <t>Apklausų projektavimo paslaugos</t>
  </si>
  <si>
    <t>Tyrimų paslaugos</t>
  </si>
  <si>
    <t>Apklausų telefonu paslaugos</t>
  </si>
  <si>
    <t>Apklausų analizavimo paslaugos</t>
  </si>
  <si>
    <t>Ekonominių tyrimų paslaugos</t>
  </si>
  <si>
    <t>Ekonominio poveikio vertinimas</t>
  </si>
  <si>
    <t>Rinkai tirti skirtos paslaugos</t>
  </si>
  <si>
    <t>Veiklos rezultatų tikrinimo paslaugos</t>
  </si>
  <si>
    <t>Galimybių tyrimas</t>
  </si>
  <si>
    <t>Socialinių tyrimų paslaugos</t>
  </si>
  <si>
    <t>Viešosios nuomonės tyrimų paslaugos</t>
  </si>
  <si>
    <t>Statistinės paslaugos</t>
  </si>
  <si>
    <t>Reklamos ir rinkodaros paslaugos</t>
  </si>
  <si>
    <t>Reklamos paslaugos</t>
  </si>
  <si>
    <t>Reklamos konsultacinės paslaugos</t>
  </si>
  <si>
    <t>Reklamos vadybos paslaugos</t>
  </si>
  <si>
    <t>Reklamos kampanijų paslaugos</t>
  </si>
  <si>
    <t>Radijo reklamos paslaugos</t>
  </si>
  <si>
    <t>Rinkodaros paslaugos</t>
  </si>
  <si>
    <t>Tiesioginės rinkodaros paslaugos</t>
  </si>
  <si>
    <t>Skatinimo paslaugos</t>
  </si>
  <si>
    <t>Su klientais susijusios paslaugos</t>
  </si>
  <si>
    <t>Klientų tyrimų paslaugos</t>
  </si>
  <si>
    <t>Klientų patenkinimo tyrimai</t>
  </si>
  <si>
    <t>Klientų aptarnavimo paslaugos</t>
  </si>
  <si>
    <t>Klientų lojalumo programa</t>
  </si>
  <si>
    <t>Aukcionų paslaugos</t>
  </si>
  <si>
    <t>Elektroninių aukcionų paslaugos</t>
  </si>
  <si>
    <t>Verslo ir valdymo konsultacinės bei susijusios paslaugos</t>
  </si>
  <si>
    <t>Verslo ir valdymo konsultacinės paslaugos</t>
  </si>
  <si>
    <t>Bendrojo valdymo konsultacinės paslaugos</t>
  </si>
  <si>
    <t>Verslo plėtros konsultacinės paslaugos</t>
  </si>
  <si>
    <t>Finansų valdymo konsultacinės paslaugos</t>
  </si>
  <si>
    <t>Rinkodaros valdymo konsultacinės paslaugos</t>
  </si>
  <si>
    <t>Žmogiškųjų išteklių valdymo konsultacinės paslaugos</t>
  </si>
  <si>
    <t>Gamybos valdymo konsultacinės paslaugos</t>
  </si>
  <si>
    <t>Projektavimo konsultacinės paslaugos</t>
  </si>
  <si>
    <t>Viešųjų ryšių paslaugos</t>
  </si>
  <si>
    <t>Viešųjų ryšių valdymo paslaugos</t>
  </si>
  <si>
    <t>Viešųjų ryšių konsultacinės paslaugos</t>
  </si>
  <si>
    <t>Saugos konsultacinės paslaugos</t>
  </si>
  <si>
    <t>Viešųjų pirkimų konsultacinės paslaugos</t>
  </si>
  <si>
    <t>Vertinimo konsultacinės paslaugos</t>
  </si>
  <si>
    <t>Su valdymu susijusios paslaugos</t>
  </si>
  <si>
    <t>Projektų vadybos, išskyrus statybos darbus, paslaugos</t>
  </si>
  <si>
    <t>Projektų priežiūros, išskyrus statybos darbus, paslaugos</t>
  </si>
  <si>
    <t>Projektų rengimo, išskyrus statybos darbus, paslaugos</t>
  </si>
  <si>
    <t>Arbitražo ir taikinimo paslaugos</t>
  </si>
  <si>
    <t>Krizių valdymo paslaugos</t>
  </si>
  <si>
    <t>Pagalbinės biuro paslaugos</t>
  </si>
  <si>
    <t>Atsakymo į telefonų skambučius paslaugos</t>
  </si>
  <si>
    <t>Telefono operatorių paslaugos</t>
  </si>
  <si>
    <t>Informacinių paslaugų centrai</t>
  </si>
  <si>
    <t>Reprografijos paslaugos</t>
  </si>
  <si>
    <t>Fotokopijavimo paslaugos</t>
  </si>
  <si>
    <t>Vertimo raštu paslaugos</t>
  </si>
  <si>
    <t>Vertimo žodžiu paslaugos</t>
  </si>
  <si>
    <t>Teksto rinkimo, apdorojimo ir stalinės leidybos paslaugos</t>
  </si>
  <si>
    <t>Teksto rinkimo paslaugos</t>
  </si>
  <si>
    <t>Tekstų apdorojimo paslaugos</t>
  </si>
  <si>
    <t>Stalinės leidybos paslaugos</t>
  </si>
  <si>
    <t>Bylų tvarkymo paslaugos</t>
  </si>
  <si>
    <t>Adresatų sąrašų sudarymo paslaugos ir išsiuntimo paštu paslaugos</t>
  </si>
  <si>
    <t>Išsiuntimo paštu paslaugos</t>
  </si>
  <si>
    <t>Darbo jėgos atrankos paslaugos</t>
  </si>
  <si>
    <t>Personalo įdarbinimo paslaugos</t>
  </si>
  <si>
    <t>Darbo paieškos paslaugos</t>
  </si>
  <si>
    <t>Biuro pagalbinio personalo įdarbinimo paslaugos</t>
  </si>
  <si>
    <t>Darbuotojų perkėlimo paslaugos</t>
  </si>
  <si>
    <t>Aprūpinimo personalu, įskaitant laikinus darbuotojus, paslaugos</t>
  </si>
  <si>
    <t>Biuro personalo parūpinimo paslaugos</t>
  </si>
  <si>
    <t>Namų ūkio pagalbinių darbininkų parūpinimo paslaugos</t>
  </si>
  <si>
    <t>Prekybos ar pramonės darbuotojų parūpinimo paslaugos</t>
  </si>
  <si>
    <t>Slaugos personalo parūpinimo paslaugos</t>
  </si>
  <si>
    <t>Medicinos personalo parūpinimo paslaugos</t>
  </si>
  <si>
    <t>Personalo paslaugos, išskyrus personalo įdarbinimo ir parūpinimo paslaugas</t>
  </si>
  <si>
    <t>Personalo ir atlyginimų paslaugos</t>
  </si>
  <si>
    <t>Personalo mokymo paslaugos</t>
  </si>
  <si>
    <t>Darbuotojų tobulinimo paslaugos</t>
  </si>
  <si>
    <t>Profesinio orientavimo paslaugos</t>
  </si>
  <si>
    <t>Su įdarbinimu susijusios įvertinimo centrų paslaugos</t>
  </si>
  <si>
    <t>Tyrimo ir apsaugos paslaugos</t>
  </si>
  <si>
    <t>Apsaugos paslaugos</t>
  </si>
  <si>
    <t>Signalizacijos sistemų stebėsenos paslaugos</t>
  </si>
  <si>
    <t>Stebėjimo paslaugos</t>
  </si>
  <si>
    <t>Suradimo sistemų paslaugos</t>
  </si>
  <si>
    <t>Pasislėpusių asmenų radimo paslaugos</t>
  </si>
  <si>
    <t>Patrulių paslaugos</t>
  </si>
  <si>
    <t>Tapatybės kortelių išleidimo paslaugos</t>
  </si>
  <si>
    <t>Tyrimo paslaugos</t>
  </si>
  <si>
    <t>Detektyvų agentūrų paslaugos</t>
  </si>
  <si>
    <t>Grafologijos paslaugos</t>
  </si>
  <si>
    <t>Atliekų analizės paslaugos</t>
  </si>
  <si>
    <t>Spausdinimo ir susijusios paslaugos</t>
  </si>
  <si>
    <t>Spausdinimo paslaugos</t>
  </si>
  <si>
    <t>Skaitmeninio spausdinimo paslaugos</t>
  </si>
  <si>
    <t>Banknotų spausdinimo paslaugos</t>
  </si>
  <si>
    <t>Paslaugos, susijusios su spausdinimu</t>
  </si>
  <si>
    <t>Spaudinių įrišimo paslaugos</t>
  </si>
  <si>
    <t>Korektūros paslaugos</t>
  </si>
  <si>
    <t>Komponavimo paslaugos</t>
  </si>
  <si>
    <t>Spausdinimo formų gaminimo paslaugos</t>
  </si>
  <si>
    <t>Fotograviravimo paslaugos</t>
  </si>
  <si>
    <t>Poligrafinės rinkimo paslaugos</t>
  </si>
  <si>
    <t>Litografijos paslaugos</t>
  </si>
  <si>
    <t>Grafinio dizaino paslaugos</t>
  </si>
  <si>
    <t>Spausdinimo ir pristatymo paslaugos</t>
  </si>
  <si>
    <t>Spausdinimo ir platinimo paslaugos</t>
  </si>
  <si>
    <t>Įvairios verslo ir su verslu susijusios paslaugos</t>
  </si>
  <si>
    <t>Valdymo holdingų paslaugos</t>
  </si>
  <si>
    <t>Pakavimo ir susijusios paslaugos</t>
  </si>
  <si>
    <t>Pakavimo paslaugos</t>
  </si>
  <si>
    <t>Specialiosios projektavimo paslaugos</t>
  </si>
  <si>
    <t>Interjero dekoravimo paslaugos</t>
  </si>
  <si>
    <t>Interjero projektavimo paslaugos</t>
  </si>
  <si>
    <t>Pagalbinės projektavimo paslaugos</t>
  </si>
  <si>
    <t>Baldų projektavimo paslaugos</t>
  </si>
  <si>
    <t>Inkasavimo paslaugos</t>
  </si>
  <si>
    <t>Rinkliavų surinkimo paslaugos</t>
  </si>
  <si>
    <t>Parodų, mugių ir kongresų organizavimo paslaugos</t>
  </si>
  <si>
    <t>Seminarų organizavimo paslaugos</t>
  </si>
  <si>
    <t>Su renginiais susijusios paslaugos</t>
  </si>
  <si>
    <t>Kultūrinių renginių organizavimo paslaugos</t>
  </si>
  <si>
    <t>Festivalių organizavimo paslaugos</t>
  </si>
  <si>
    <t>Pobūvių organizavimo paslaugos</t>
  </si>
  <si>
    <t>Madų šou organizavimo paslaugos</t>
  </si>
  <si>
    <t>Mugių ir parodų organizavimo paslaugos</t>
  </si>
  <si>
    <t>Aukcionų organizavimo paslaugos</t>
  </si>
  <si>
    <t>Fotografijos ir pagalbinės paslaugos</t>
  </si>
  <si>
    <t>Fotografijos paslaugos</t>
  </si>
  <si>
    <t>Reklaminės fotografijos paslaugos</t>
  </si>
  <si>
    <t>Aviacinės fotografijos paslaugos</t>
  </si>
  <si>
    <t>Specializuotos fotografijos paslaugos</t>
  </si>
  <si>
    <t>Išgrąžų fotografavimo paslaugos</t>
  </si>
  <si>
    <t>Povandeninio fotografavimo paslaugos</t>
  </si>
  <si>
    <t>Mikrofilmavimo paslaugos</t>
  </si>
  <si>
    <t>Rentgenografijos paslaugos</t>
  </si>
  <si>
    <t>Foto salonų paslaugos</t>
  </si>
  <si>
    <t>Fotonuotraukų apdorojimo paslaugos</t>
  </si>
  <si>
    <t>Fotonuotraukų restauravimo, kopijavimo ir retušavimo paslaugos</t>
  </si>
  <si>
    <t>Leidybos paslaugos</t>
  </si>
  <si>
    <t>Knygų rišimo ir apdailos paslaugos</t>
  </si>
  <si>
    <t>Knygų apdailos paslaugos</t>
  </si>
  <si>
    <t>Knygų rišimo paslaugos</t>
  </si>
  <si>
    <t>Kalbų žodynų leidybos paslaugos</t>
  </si>
  <si>
    <t>Regioninių kalbų žodynų leidybos paslaugos</t>
  </si>
  <si>
    <t>Prenumeratos paslaugos</t>
  </si>
  <si>
    <t>Įvairios su verslu susijusios paslaugos</t>
  </si>
  <si>
    <t>Atsargų kontrolės paslaugos</t>
  </si>
  <si>
    <t>Priėmimo paslaugos</t>
  </si>
  <si>
    <t>Pastatų ir įrangos valdymo paslaugos</t>
  </si>
  <si>
    <t>Įrangos valdymo paslaugos</t>
  </si>
  <si>
    <t>Sutarčių administravimo paslaugos</t>
  </si>
  <si>
    <t>Bibliotekų valdymo paslaugos</t>
  </si>
  <si>
    <t>Archyvavimo paslaugos</t>
  </si>
  <si>
    <t>Katalogavimo paslaugos</t>
  </si>
  <si>
    <t>Verslo organizavimo paslaugos</t>
  </si>
  <si>
    <t>Įrašų tvarkymas</t>
  </si>
  <si>
    <t>Verslo kelionių paslaugos</t>
  </si>
  <si>
    <t>Įgūdžių lavinimo paslaugos</t>
  </si>
  <si>
    <t>Skenavimo ir sąskaitų faktūrų išrašymo paslaugos</t>
  </si>
  <si>
    <t>Skenavimo paslaugos</t>
  </si>
  <si>
    <t>Sąskaitų faktūrų išrašymo paslaugos</t>
  </si>
  <si>
    <t>Švietimo ir mokymo paslaugos</t>
  </si>
  <si>
    <t>Pradinio mokymo paslaugos</t>
  </si>
  <si>
    <t>Ikimokyklinio ugdymo paslaugos</t>
  </si>
  <si>
    <t>Vidurinio mokymo paslaugos</t>
  </si>
  <si>
    <t>Techninio ir profesinio vidurinio mokymo paslaugos</t>
  </si>
  <si>
    <t>Techninio vidurinio mokymo paslaugos</t>
  </si>
  <si>
    <t>Profesinio vidurinio mokymo paslaugos</t>
  </si>
  <si>
    <t>Aukštojo mokslo paslaugos</t>
  </si>
  <si>
    <t>Jaunimo mokymo paslaugos</t>
  </si>
  <si>
    <t>Medicininio mokymo paslaugos</t>
  </si>
  <si>
    <t>Saugos mokymo paslaugos</t>
  </si>
  <si>
    <t>Specialiojo mokymo paslaugos</t>
  </si>
  <si>
    <t>Suaugusiųjų ir kito mokymo paslaugos</t>
  </si>
  <si>
    <t>Įvairių mokyklų paslaugos</t>
  </si>
  <si>
    <t>Vairavimo mokyklų paslaugos</t>
  </si>
  <si>
    <t>Vairavimo egzaminų paslaugos</t>
  </si>
  <si>
    <t>Vairavimo pamokos</t>
  </si>
  <si>
    <t>Skraidymo mokyklų paslaugos</t>
  </si>
  <si>
    <t>Buriavimo mokyklų paslaugos</t>
  </si>
  <si>
    <t>Narų mokyklų paslaugos</t>
  </si>
  <si>
    <t>Slidinėjimo mokymo paslaugos</t>
  </si>
  <si>
    <t>E.mokymosi paslaugos</t>
  </si>
  <si>
    <t>Universitetinio suaugusiųjų švietimo paslaugos</t>
  </si>
  <si>
    <t>Mokymo centrų valdymas</t>
  </si>
  <si>
    <t>Apmokymo paslaugos</t>
  </si>
  <si>
    <t>Specialistų mokymo paslaugos</t>
  </si>
  <si>
    <t>Darbuotojų mokymo paslaugos</t>
  </si>
  <si>
    <t>Šunų treniravimo paslaugos</t>
  </si>
  <si>
    <t>Jojimo mokyklų paslaugos</t>
  </si>
  <si>
    <t>Mokomosios priemonės</t>
  </si>
  <si>
    <t>Mokomųjų programų paslaugos</t>
  </si>
  <si>
    <t>Mokomieji seminarai</t>
  </si>
  <si>
    <t>Profesinio mokymo paslaugos</t>
  </si>
  <si>
    <t>Pramoninio ir techninio mokymo paslaugos</t>
  </si>
  <si>
    <t>Pramoninio mokymo paslaugos</t>
  </si>
  <si>
    <t>Techninio mokymo paslaugos</t>
  </si>
  <si>
    <t>Vadovų mokymo paslaugos</t>
  </si>
  <si>
    <t>Kompiuterių vartotojų supažindinimo ir mokymo paslaugos</t>
  </si>
  <si>
    <t>Mokymo dirbti kompiuteriu paslaugos</t>
  </si>
  <si>
    <t>Kompiuterių kursai</t>
  </si>
  <si>
    <t>Aplinkosaugos mokymo paslaugos</t>
  </si>
  <si>
    <t>Saugos mokymo (pratybų) paslaugos</t>
  </si>
  <si>
    <t>Sveikatos priežiūros ir pirmosios pagalbos mokymo paslaugos</t>
  </si>
  <si>
    <t>Sveikatos priežiūros mokymo paslaugos</t>
  </si>
  <si>
    <t>Pirmosios pagalbos mokymo paslaugos</t>
  </si>
  <si>
    <t>Asmeninio ugdymo paslaugos</t>
  </si>
  <si>
    <t>Kalbų kursai</t>
  </si>
  <si>
    <t>Mokymo paslaugos</t>
  </si>
  <si>
    <t>Mokymo naudotis apsaugos ir gynybos reikmenimis paslaugos</t>
  </si>
  <si>
    <t>Mokymo naudotis apsaugos įranga ir imitavimo paslaugos</t>
  </si>
  <si>
    <t>Mokymo naudotis šaunamaisiais ginklais ir šaudmenimis ir imitavimo paslaugos</t>
  </si>
  <si>
    <t>Mokymo naudotis karinėmis transporto priemonėmis ir imitavimo paslaugos</t>
  </si>
  <si>
    <t>Mokymo naudotis karo laivais ir imitavimo paslaugos</t>
  </si>
  <si>
    <t>Mokymo naudotis karo orlaiviais, raketomis, erdvėlaiviais ir imitavimo paslaugos</t>
  </si>
  <si>
    <t>Mokymo naudotis karinėmis elektroninėmis sistemomis ir imitavimo paslaugos</t>
  </si>
  <si>
    <t>Sveikatos priežiūros ir socialinio darbo paslaugos</t>
  </si>
  <si>
    <t>Sveikatos priežiūros paslaugos</t>
  </si>
  <si>
    <t>Ligoninių ir kitos susijusios paslaugos</t>
  </si>
  <si>
    <t>Ligoninių paslaugos</t>
  </si>
  <si>
    <t>Chirurginės ligoninių paslaugos</t>
  </si>
  <si>
    <t>Medicininės ligoninių paslaugos</t>
  </si>
  <si>
    <t>Ginekologinės ligoninių paslaugos</t>
  </si>
  <si>
    <t>In vitro apvaisinimo paslaugos</t>
  </si>
  <si>
    <t>Akušerinės ligoninių paslaugos</t>
  </si>
  <si>
    <t>Reabilitacinės ligoninių paslaugos</t>
  </si>
  <si>
    <t>Psichiatrinės ligoninių paslaugos</t>
  </si>
  <si>
    <t>Ortopedijos priemonių gamybos ir pritaikymo paslaugos</t>
  </si>
  <si>
    <t>Deguonies terapijos paslaugos</t>
  </si>
  <si>
    <t>Patologijų gydymo paslaugos</t>
  </si>
  <si>
    <t>Kraujo tyrimų paslaugos</t>
  </si>
  <si>
    <t>Bakteriologinių tyrimų paslaugos</t>
  </si>
  <si>
    <t>Ligoninių dializės paslaugos</t>
  </si>
  <si>
    <t>Ligoninėms teikiamos pagalbinės paslaugos</t>
  </si>
  <si>
    <t>Ligoninėms teikiamos skalbyklos paslaugos</t>
  </si>
  <si>
    <t>Ambulatorinių ligonių priežiūros paslaugos</t>
  </si>
  <si>
    <t>Medicinos praktika ir kitos susijusios paslaugos</t>
  </si>
  <si>
    <t>Medicinos praktikos paslaugos</t>
  </si>
  <si>
    <t>Bendrosios praktikos gydytojų paslaugos</t>
  </si>
  <si>
    <t>Gydytojų specialistų paslaugos</t>
  </si>
  <si>
    <t>Ginekologinės arba akušerijos paslaugos</t>
  </si>
  <si>
    <t>Nefrologijos arba nervų sistemos specialistų paslaugos</t>
  </si>
  <si>
    <t>Kardiologijos arba pulmonologijos paslaugos</t>
  </si>
  <si>
    <t>Kardiologijos paslaugos</t>
  </si>
  <si>
    <t>Pulmonologijos paslaugos</t>
  </si>
  <si>
    <t>Otolaringologų arba audiologų paslaugos</t>
  </si>
  <si>
    <t>Gastroenterologų ir geriatrinės paslaugos</t>
  </si>
  <si>
    <t>Gastroenterologų paslaugos</t>
  </si>
  <si>
    <t>Geriatrinės paslaugos</t>
  </si>
  <si>
    <t>Psichiatrų arba psichologų paslaugos</t>
  </si>
  <si>
    <t>Žmonėms su psichologine negalia skirtų namų paslaugos</t>
  </si>
  <si>
    <t>Oftalmologijos, dermatologijos arba ortopedijos paslaugos</t>
  </si>
  <si>
    <t>Oftalmologijos paslaugos</t>
  </si>
  <si>
    <t>Dermatologijos paslaugos</t>
  </si>
  <si>
    <t>Ortopedijos paslaugos</t>
  </si>
  <si>
    <t>Pediatrijos arba urologijos paslaugos</t>
  </si>
  <si>
    <t>Pediatrijos paslaugos</t>
  </si>
  <si>
    <t>Urologijos paslaugos</t>
  </si>
  <si>
    <t>Chirurgų specialistų paslaugos</t>
  </si>
  <si>
    <t>Stomatologijos praktika ir kitos susijusios paslaugos</t>
  </si>
  <si>
    <t>Stomatologijos praktikos paslaugos</t>
  </si>
  <si>
    <t>Ortodontinės paslaugos</t>
  </si>
  <si>
    <t>Chirurginės ortodontinės paslaugos</t>
  </si>
  <si>
    <t>Įvairios sveikatos priežiūros paslaugos</t>
  </si>
  <si>
    <t>Medicinos personalo teikiamos paslaugos</t>
  </si>
  <si>
    <t>Akušerių teikiamos paslaugos</t>
  </si>
  <si>
    <t>Slaugytojų teikiamos paslaugos</t>
  </si>
  <si>
    <t>Medicininio gydymo namuose paslaugos</t>
  </si>
  <si>
    <t>Dializės procedūros atlikimo namuose paslaugos</t>
  </si>
  <si>
    <t>Slaugytojų teikiamos konsultacijų paslaugos</t>
  </si>
  <si>
    <t>Paramedicinos paslaugos</t>
  </si>
  <si>
    <t>Fizioterapijos paslaugos</t>
  </si>
  <si>
    <t>Homeopatijos paslaugos</t>
  </si>
  <si>
    <t>Higienos paslaugos</t>
  </si>
  <si>
    <t>Nelaikymo slaugos produktų pristatymo į namus paslaugos</t>
  </si>
  <si>
    <t>Greitosios pagalbos paslaugos</t>
  </si>
  <si>
    <t>Stacionarinių gydymo klinikų paslaugos</t>
  </si>
  <si>
    <t>Stacionarinės slaugos paslaugos</t>
  </si>
  <si>
    <t>Medicinos laboratorijų teikiamos paslaugos</t>
  </si>
  <si>
    <t>Kraujo bankų teikiamos paslaugos</t>
  </si>
  <si>
    <t>Spermos bankų teikiamos paslaugos</t>
  </si>
  <si>
    <t>Transplantuojamų organų bankų teikiamos paslaugos</t>
  </si>
  <si>
    <t>Bendrovių sveikatos priežiūros paslaugos</t>
  </si>
  <si>
    <t>Medicininės analizės paslaugos</t>
  </si>
  <si>
    <t>Farmacijos paslaugos</t>
  </si>
  <si>
    <t>Medicininės organų atvaizdavimo paslaugos</t>
  </si>
  <si>
    <t>Optikos paslaugos</t>
  </si>
  <si>
    <t>Akupunktūros ir chiropraktikos paslaugos</t>
  </si>
  <si>
    <t>Akupunktūros paslaugos</t>
  </si>
  <si>
    <t>Chiropraktikos paslaugos</t>
  </si>
  <si>
    <t>Veterinarijos paslaugos</t>
  </si>
  <si>
    <t>Naminių gyvūnų jauniklių augyklos</t>
  </si>
  <si>
    <t>Socialinio darbo ir kitos susijusios paslaugos</t>
  </si>
  <si>
    <t>Socialinio darbo paslaugos</t>
  </si>
  <si>
    <t>Socialinio darbo paslaugos, susijusios su apgyvendinimu</t>
  </si>
  <si>
    <t>Senelių rūpybos paslaugos</t>
  </si>
  <si>
    <t>Neįgaliųjų rūpybos paslaugos</t>
  </si>
  <si>
    <t>Vaikų ir jaunimo rūpybos paslaugos</t>
  </si>
  <si>
    <t>Socialinio darbo paslaugos, nesusijusios su apgyvendinimu</t>
  </si>
  <si>
    <t>Priežiūros dieną paslaugos</t>
  </si>
  <si>
    <t>Vaikų priežiūros dieną paslaugos</t>
  </si>
  <si>
    <t>Neįgalių vaikų ir jaunimo priežiūros dieną paslaugos</t>
  </si>
  <si>
    <t>Maisto atsargų pristatymas į namus</t>
  </si>
  <si>
    <t>Patarimų ir konsultacinės paslaugos</t>
  </si>
  <si>
    <t>Patarimų paslaugos</t>
  </si>
  <si>
    <t>Konsultacinės paslaugos</t>
  </si>
  <si>
    <t>Šeimos planavimo paslaugos</t>
  </si>
  <si>
    <t>Rūpybos paslaugos, kurių neteikia stacionarios institucijos</t>
  </si>
  <si>
    <t>Reabilitacijos paslaugos</t>
  </si>
  <si>
    <t>Profesinės reabilitacijos paslaugos</t>
  </si>
  <si>
    <t>Socialinės paslaugos</t>
  </si>
  <si>
    <t>Administracinės socialinės paslaugos</t>
  </si>
  <si>
    <t>Bendruomenės veiksmų programa</t>
  </si>
  <si>
    <t>Bendruomenės sveikatos priežiūros paslaugos</t>
  </si>
  <si>
    <t>Nuotekų ir atliekų šalinimo paslaugos, valymo ir aplinkosaugos paslaugos</t>
  </si>
  <si>
    <t>Nuotekų paslaugos</t>
  </si>
  <si>
    <t>Nuotekų išgabenimo paslaugos</t>
  </si>
  <si>
    <t>Nuotekų valymo paslaugos</t>
  </si>
  <si>
    <t>Nuotekų šalinimo paslaugos</t>
  </si>
  <si>
    <t>Atliekų duobių valymo paslaugos</t>
  </si>
  <si>
    <t>Septikų rezervuarų valymo paslaugos</t>
  </si>
  <si>
    <t>Atliekų duobių arba septikų rezervuarų ištuštinimo paslaugos</t>
  </si>
  <si>
    <t>Nuotekų kolektorių valymo paslaugos</t>
  </si>
  <si>
    <t>Kanalizacijos tvarkymo paslaugos</t>
  </si>
  <si>
    <t>Nuotekų įrenginių eksploatavimas</t>
  </si>
  <si>
    <t>Nuotekų kolektorių tikrinimo ir nuotekų valymo konsultacinės paslaugos</t>
  </si>
  <si>
    <t>Nuotekų kolektorių tikrinimo paslaugos</t>
  </si>
  <si>
    <t>Nuotekų valymo konsultacinės paslaugos</t>
  </si>
  <si>
    <t>Su atliekomis susijusios paslaugos</t>
  </si>
  <si>
    <t>Atliekų šalinimo ir apdorojimo paslaugos</t>
  </si>
  <si>
    <t>Atliekų rinkimo paslaugos</t>
  </si>
  <si>
    <t>Miestų kietųjų atliekų rinkimo paslaugos</t>
  </si>
  <si>
    <t>Buitinių atliekų rinkimo paslaugos</t>
  </si>
  <si>
    <t>Šiukšlių rinkimo paslaugos</t>
  </si>
  <si>
    <t>Popieriaus rinkimo paslaugos</t>
  </si>
  <si>
    <t>Atliekų vežimo paslaugos</t>
  </si>
  <si>
    <t>Nepavojingų atliekų apdorojimo ir šalinimo paslaugos</t>
  </si>
  <si>
    <t>Buitinių atliekų šalinimo paslaugos</t>
  </si>
  <si>
    <t>Miestų kietųjų atliekų šalinimo paslaugos</t>
  </si>
  <si>
    <t>Atliekų deginimo paslaugos</t>
  </si>
  <si>
    <t>Pelenų šalinimo paslaugos</t>
  </si>
  <si>
    <t>Srutų valymas ir šalinimas</t>
  </si>
  <si>
    <t>Dumblo išgabenimo paslaugos</t>
  </si>
  <si>
    <t>Dumblo vežimo paslaugos</t>
  </si>
  <si>
    <t>Dumblo tvarkymo paslaugos</t>
  </si>
  <si>
    <t>Dumblo šalinimo paslaugos</t>
  </si>
  <si>
    <t>Atliekų perdirbimo paslaugos</t>
  </si>
  <si>
    <t>Su radioaktyviosiomis, toksinėmis, medicininėmis ir pavojingomis atliekomis susijusios paslaugos</t>
  </si>
  <si>
    <t>Radioaktyviųjų atliekų tvarkymo paslaugos</t>
  </si>
  <si>
    <t>Radioaktyviųjų atliekų rinkimas</t>
  </si>
  <si>
    <t>Radioaktyviųjų atliekų saugojimo paslaugos</t>
  </si>
  <si>
    <t>Radioaktyviųjų atliekų šalinimas</t>
  </si>
  <si>
    <t>Radioaktyviųjų atliekų vežimas</t>
  </si>
  <si>
    <t>Nedidelio aktyvumo branduolinių atliekų vežimas</t>
  </si>
  <si>
    <t>Vidutinio aktyvumo branduolinių atliekų vežimas</t>
  </si>
  <si>
    <t>Radioaktyviųjų atliekų įpakavimas</t>
  </si>
  <si>
    <t>Nedidelio aktyvumo branduolinių atliekų įpakavimas</t>
  </si>
  <si>
    <t>Vidutinio aktyvumo branduolinių atliekų įpakavimas</t>
  </si>
  <si>
    <t>Paslaugos, susijusios su užterštu dirvožemiu</t>
  </si>
  <si>
    <t>Užteršto dirvožemio nuėmimas</t>
  </si>
  <si>
    <t>Užteršto dirvožemio šalinimas</t>
  </si>
  <si>
    <t>Užteršto dirvožemio apdorojimo paslaugos</t>
  </si>
  <si>
    <t>Dirvožemio valymas ir apdorojimas</t>
  </si>
  <si>
    <t>Toksinių atliekų, išskyrus radioaktyviąsias atliekas ir užterštą dirvožemį, šalinimo paslaugos</t>
  </si>
  <si>
    <t>Ginklų ir šaudmenų šalinimo paslaugos</t>
  </si>
  <si>
    <t>Bombų šalinimo paslaugos</t>
  </si>
  <si>
    <t>Minų tralavimo paslaugos</t>
  </si>
  <si>
    <t>Paslaugos, susijusios su medicinos atliekomis</t>
  </si>
  <si>
    <t>Klinikinių atliekų rinkimo paslaugos</t>
  </si>
  <si>
    <t>Klinikinių atliekų šalinimo paslaugos</t>
  </si>
  <si>
    <t>Biologinių atliekų pašalinimo paslaugos</t>
  </si>
  <si>
    <t>Ligoninių atliekų rinkimas, vežimas ir šalinimas</t>
  </si>
  <si>
    <t>Atliekų aikštelių eksploatavimas</t>
  </si>
  <si>
    <t>Sąvartynų tvarkymo paslaugos</t>
  </si>
  <si>
    <t>Akmens anglių aikštelių tvarkymo paslaugos</t>
  </si>
  <si>
    <t>Atliekų aikštelių tvarkymo paslaugos</t>
  </si>
  <si>
    <t>Valymo ir sanitarinės paslaugos miesto ir kaimo vietovėse bei kitos susijusios paslaugos</t>
  </si>
  <si>
    <t>Gatvių valymo ir šlavimo paslaugos</t>
  </si>
  <si>
    <t>Gatvių valymo paslaugos</t>
  </si>
  <si>
    <t>Gatvių šlavimo paslaugos</t>
  </si>
  <si>
    <t>Sniego valymo paslaugos</t>
  </si>
  <si>
    <t>Ledo valymo paslaugos</t>
  </si>
  <si>
    <t>Nutekamojo vandens priimtuvų valymo ir ištuštinimo paslaugos</t>
  </si>
  <si>
    <t>Nutekamojo vandens priimtuvų valymo paslaugos</t>
  </si>
  <si>
    <t>Nutekamojo vandens priimtuvų ištuštinimo paslaugos</t>
  </si>
  <si>
    <t>Asbesto šalinimo paslaugos</t>
  </si>
  <si>
    <t>Švino šalinimo paslaugos</t>
  </si>
  <si>
    <t>Dezinfekavimo ir naikinimo paslaugos miesto arba kaimo vietovėse</t>
  </si>
  <si>
    <t>Paplūdimių valymo paslaugos</t>
  </si>
  <si>
    <t>Grafičio valymo paslaugos</t>
  </si>
  <si>
    <t>Aplinkosauginės paslaugos</t>
  </si>
  <si>
    <t>Aplinkosaugos valdymas</t>
  </si>
  <si>
    <t>Poveikio aplinkai vertinimas (ne statyboms)</t>
  </si>
  <si>
    <t>Rizikos arba pavojaus vertinimas (ne statyboms)</t>
  </si>
  <si>
    <t>Aplinkosaugos standartai (ne statyboms)</t>
  </si>
  <si>
    <t>Aplinkos veiksnių analizė (ne statyboms)</t>
  </si>
  <si>
    <t>Poveikio aplinkai vertinimo (EIA) paslaugos (ne statyboms)</t>
  </si>
  <si>
    <t>Aplinkos stebėjimas (ne statyboms)</t>
  </si>
  <si>
    <t>Aplinkos planavimas</t>
  </si>
  <si>
    <t>Miesto aplinkos plėtros planavimas</t>
  </si>
  <si>
    <t>Miškų išsaugojimo strategijų planavimas</t>
  </si>
  <si>
    <t>Jūrų išsaugojimo strategijų planavimas</t>
  </si>
  <si>
    <t>Gamtos išteklių valdymo arba išsaugojimo strategijų planavimo paslaugos</t>
  </si>
  <si>
    <t>Aplinkosaugos institucijų kūrimas arba planavimas</t>
  </si>
  <si>
    <t>Konsultacijų aplinkosaugos klausimais paslaugos</t>
  </si>
  <si>
    <t>Konsultavimo vandentiekio ir nuotekų klausimais paslaugos (ne statyboms)</t>
  </si>
  <si>
    <t>Aplinkosaugos auditas</t>
  </si>
  <si>
    <t>Aplinkosaugos informacinės sistemos</t>
  </si>
  <si>
    <t>Įmonių aplinkosaugos audito paslaugos</t>
  </si>
  <si>
    <t>Sektorių aplinkosaugos audito paslaugos</t>
  </si>
  <si>
    <t>Su tam tikra veikla susijusio aplinkosaugos audito paslaugos</t>
  </si>
  <si>
    <t>Aplinkosaugos kokybės kontrolės paslaugos</t>
  </si>
  <si>
    <t>Aplinkos apsaugos kontrolės paslaugos</t>
  </si>
  <si>
    <t>Taršos tyrimo paslaugos</t>
  </si>
  <si>
    <t>Cheminių medžiagų ir oro taršos tyrimo paslaugos</t>
  </si>
  <si>
    <t>Dujų gamyklų vietų tyrimas</t>
  </si>
  <si>
    <t>Chemijos gamyklų arba naftos perdirbimo atliekų vietų tyrimas</t>
  </si>
  <si>
    <t>Kitos taršos tyrimo paslaugos</t>
  </si>
  <si>
    <t>Naftos saugyklų arba terminalų vietų tyrimas</t>
  </si>
  <si>
    <t>Pramoninių vietų tyrimas</t>
  </si>
  <si>
    <t>Pramoninių atliekų vietų tyrimas</t>
  </si>
  <si>
    <t>Medienos apdorojimo įmonių vietų tyrimas</t>
  </si>
  <si>
    <t>Cheminio valymo įmonių vietų tyrimas</t>
  </si>
  <si>
    <t>Liejyklų vietų tyrimas</t>
  </si>
  <si>
    <t>Perdirbimo įmonių vietų tyrimas</t>
  </si>
  <si>
    <t>Maisto perdirbimo įmonių vietų tyrimas</t>
  </si>
  <si>
    <t>Aplinkosauga</t>
  </si>
  <si>
    <t>Aplinkosaugos paslaugos</t>
  </si>
  <si>
    <t>Kraštovaizdžio apsaugos paslaugos</t>
  </si>
  <si>
    <t>Ozono sluoksnio apsaugos paslaugos</t>
  </si>
  <si>
    <t>Apsaugos nuo maisto arba pašarų taršos paslaugos</t>
  </si>
  <si>
    <t>Genetinių išteklių apsaugos paslaugos</t>
  </si>
  <si>
    <t>Apsaugos nuo toksinių medžiagų paslaugos</t>
  </si>
  <si>
    <t>Apsaugos nuo radiacijos paslaugos</t>
  </si>
  <si>
    <t>Nykstančių rūšių apsaugos paslaugos</t>
  </si>
  <si>
    <t>Apsaugos nuo gamtinių pavojų paslaugos</t>
  </si>
  <si>
    <t>Aplinkos atkūrimas</t>
  </si>
  <si>
    <t>Pramoninių zonų aplinkos atkūrimas</t>
  </si>
  <si>
    <t>Aplinkos teršalų valymo paslaugos</t>
  </si>
  <si>
    <t>Žemės melioravimo paslaugos</t>
  </si>
  <si>
    <t>Taršos stebėjimas ir užterštų zonų atkūrimas</t>
  </si>
  <si>
    <t>Su oro tarša susijusios paslaugos</t>
  </si>
  <si>
    <t>Oro kokybės valdymas</t>
  </si>
  <si>
    <t>Tarpvalstybinės oro taršos valdymo arba kontrolės paslaugos</t>
  </si>
  <si>
    <r>
      <t>CO</t>
    </r>
    <r>
      <rPr>
        <vertAlign val="subscript"/>
        <sz val="11"/>
        <rFont val="Arial"/>
        <family val="2"/>
      </rPr>
      <t>2</t>
    </r>
    <r>
      <rPr>
        <sz val="11"/>
        <rFont val="Arial"/>
        <family val="2"/>
      </rPr>
      <t xml:space="preserve"> išmetalų leidimų pirkimas</t>
    </r>
  </si>
  <si>
    <t>Apsaugos nuo oro taršos paslaugos</t>
  </si>
  <si>
    <t>Oro taršos stebėjimo arba matavimo paslaugos</t>
  </si>
  <si>
    <t>Toksinių dujų aptikimo paslaugos</t>
  </si>
  <si>
    <t>Metano stebėjimas</t>
  </si>
  <si>
    <t>Anglies dvideginio stebėjimo paslaugos</t>
  </si>
  <si>
    <t>Ore esančių kietųjų dalelių stebėjimas</t>
  </si>
  <si>
    <t>Ozono sluoksnio plonėjimo stebėjimo paslaugos</t>
  </si>
  <si>
    <t>Su dirvos tarša susijusios paslaugos</t>
  </si>
  <si>
    <t>Apsaugos nuo dirvos taršos paslaugos</t>
  </si>
  <si>
    <t>Užterštos dirvos pašalinimo paslaugos</t>
  </si>
  <si>
    <t>Užterštos dirvos apdorojimas arba atkūrimas</t>
  </si>
  <si>
    <t>Konsultacijų dirvos taršos klausimais paslaugos</t>
  </si>
  <si>
    <t>Dirvos taršos kartografavimas</t>
  </si>
  <si>
    <t>Dirvos taršos matavimas arba stebėjimas</t>
  </si>
  <si>
    <t>Taršos organinėmis trąšomis įvertinimas</t>
  </si>
  <si>
    <t>Taršos pesticidais įvertinimas</t>
  </si>
  <si>
    <t>Taršos nitratais ir fosfatais įvertinimas</t>
  </si>
  <si>
    <t>Taršos nitratais įvertinimas</t>
  </si>
  <si>
    <t>Taršos fosfatais įvertinimas</t>
  </si>
  <si>
    <t>Su vandens tarša susijusios paslaugos</t>
  </si>
  <si>
    <t>Paviršinių vandenų taršos stebėjimo arba kontrolės paslaugos</t>
  </si>
  <si>
    <t>Užterštų paviršinių vandenų atkūrimo paslaugos</t>
  </si>
  <si>
    <t>Apsaugos nuo paviršinių vandenų taršos paslaugos</t>
  </si>
  <si>
    <t>Paviršinių vandenų valymo paslaugos</t>
  </si>
  <si>
    <t>Užterštų paviršinių vandenų drenavimo paslaugos</t>
  </si>
  <si>
    <t>Tarpvalstybinės vandens taršos valdymo arba kontrolės paslaugos</t>
  </si>
  <si>
    <t>Gruntinio vandens taršos stebėjimo arba kontrolės paslaugos</t>
  </si>
  <si>
    <t>Užteršto gruntinio vandens drenavimo paslaugos</t>
  </si>
  <si>
    <t>Užteršto gruntinio vandens valymas arba atkūrimas</t>
  </si>
  <si>
    <t>Teršalų stebėjimo ir užterštų zonų atkūrimo paslaugos</t>
  </si>
  <si>
    <t>Su naftos tarša susijusios paslaugos</t>
  </si>
  <si>
    <t>Naftos išsiliejimo stebėjimo paslaugos</t>
  </si>
  <si>
    <t>Naftos išsiliejimo kontrolės paslaugos</t>
  </si>
  <si>
    <t>Dėl naftos išsiliejimo užterštų zonų atkūrimo paslaugos</t>
  </si>
  <si>
    <t>Su triukšmu susijusios paslaugos</t>
  </si>
  <si>
    <t>Triukšmo kontrolės paslaugos</t>
  </si>
  <si>
    <t>Apsaugos nuo triukšmo paslaugos</t>
  </si>
  <si>
    <t>Triukšmo stebėjimo paslaugos</t>
  </si>
  <si>
    <t>Triukšmo stebėjimo konsultacinės paslaugos</t>
  </si>
  <si>
    <t>Su tarša toksinėmis medžiagomis susijusios paslaugos</t>
  </si>
  <si>
    <t>Taršos toksinėmis medžiagomis stebėjimo paslaugos</t>
  </si>
  <si>
    <t>Toksinėmis medžiagomis užterštų zonų atkūrimo paslaugos</t>
  </si>
  <si>
    <t>Valymo ir sanitarinės paslaugos</t>
  </si>
  <si>
    <t>Valymo paslaugos</t>
  </si>
  <si>
    <t>Apgyvendinimo patalpų, pastatų ir langų valymo paslaugos</t>
  </si>
  <si>
    <t>Apgyvendinimo patalpų valymo paslaugos</t>
  </si>
  <si>
    <t>Pastatų valymo paslaugos</t>
  </si>
  <si>
    <t>Langų valymo paslaugos</t>
  </si>
  <si>
    <t>Vamzdinių konstrukcijų valymo prapūtimo būdu paslaugos</t>
  </si>
  <si>
    <t>Cisternų ir rezervuarų valymo paslaugos</t>
  </si>
  <si>
    <t>Cisternų valymo paslaugos</t>
  </si>
  <si>
    <t>Rezervuarų valymo paslaugos</t>
  </si>
  <si>
    <t>Automobilių stovėjimo aikštelių valymo paslaugos</t>
  </si>
  <si>
    <t>Krosnių ir kaminų valymo paslaugos</t>
  </si>
  <si>
    <t>Telefono ryšio įrangos valymo paslaugos</t>
  </si>
  <si>
    <t>Transporto įrenginių valymo paslaugos</t>
  </si>
  <si>
    <t>Šiukšlių dėžių valymo paslaugos</t>
  </si>
  <si>
    <t>Biurų, mokyklų ir biuro įrangos valymo paslaugos</t>
  </si>
  <si>
    <t>Biurų įrangos valymo paslaugos</t>
  </si>
  <si>
    <t>Biurų valymo paslaugos</t>
  </si>
  <si>
    <t>Mokyklų valymo paslaugos</t>
  </si>
  <si>
    <t>Su įrenginiais susijusios sanitarinės paslaugos</t>
  </si>
  <si>
    <t>Dezinfekavimo ir naikinimo paslaugos</t>
  </si>
  <si>
    <t>Kovos su kenkėjais paslaugos</t>
  </si>
  <si>
    <t>Žiurkių naikinimo paslaugos</t>
  </si>
  <si>
    <t>Fumigavimo paslaugos</t>
  </si>
  <si>
    <t>Poilsio, kultūros ir sporto paslaugos</t>
  </si>
  <si>
    <t>Kino ir videofilmų paslaugos</t>
  </si>
  <si>
    <t>Kino filmų ir vaizdajuosčių gamybos bei susijusios paslaugos</t>
  </si>
  <si>
    <t>Kino filmų ir videofilmų gamybos paslaugos</t>
  </si>
  <si>
    <t>Mokomųjų filmų ir vaizdajuosčių gamyba</t>
  </si>
  <si>
    <t>Reklaminių, propagandinių ir informacinių filmų bei vaizdajuosčių gamyba</t>
  </si>
  <si>
    <t>Reklaminių filmų gamyba</t>
  </si>
  <si>
    <t>Reklaminių vaizdajuosčių gamyba</t>
  </si>
  <si>
    <t>Propagandinių filmų gamyba</t>
  </si>
  <si>
    <t>Propagandinių vaizdajuosčių gamyba</t>
  </si>
  <si>
    <t>Informacinių filmų gamyba</t>
  </si>
  <si>
    <t>Informacinių vaizdajuosčių gamyba</t>
  </si>
  <si>
    <t>Pramoginių filmų ir vaizdajuosčių gamyba</t>
  </si>
  <si>
    <t>Pramoginių filmų gamyba</t>
  </si>
  <si>
    <t>Pramoginių vaizdajuosčių gamyba</t>
  </si>
  <si>
    <t>Paslaugos, susijusios su kino filmų ir vaizdajuosčių gamyba</t>
  </si>
  <si>
    <t>Kino filmų ar vaizdajuosčių platinimo paslaugos</t>
  </si>
  <si>
    <t>Vaizdajuosčių platinimo paslaugos</t>
  </si>
  <si>
    <t>Kino filmų platinimo paslaugos</t>
  </si>
  <si>
    <t>Kino filmų rodymo paslaugos</t>
  </si>
  <si>
    <t>Vaizdajuosčių rodymo paslaugos</t>
  </si>
  <si>
    <t>Radijo ir televizijos paslaugos</t>
  </si>
  <si>
    <t>Radijo paslaugos</t>
  </si>
  <si>
    <t>Radijo laidų kūrimo paslaugos</t>
  </si>
  <si>
    <t>Nedidelio masto radijo sistemų paslaugos</t>
  </si>
  <si>
    <t>Radijo studijų arba įrangos paslaugos</t>
  </si>
  <si>
    <t>Bendrojo judriojo radijo ryšio paslaugos (GMRS)</t>
  </si>
  <si>
    <t>Šeimos radijo paslaugos (FRS)</t>
  </si>
  <si>
    <t>Bendrojo judriojo radijo ryšio/šeimos radijo paslaugos (GMRS/FRS)</t>
  </si>
  <si>
    <t>Televizijos paslaugos</t>
  </si>
  <si>
    <t>Televizijos laidų kūrimo paslaugos</t>
  </si>
  <si>
    <t>Uždarosios grandinės televizijos paslaugos</t>
  </si>
  <si>
    <t>Skaitmeninė televizija</t>
  </si>
  <si>
    <t>Interaktyvioji televizija</t>
  </si>
  <si>
    <t>Filmų pagal pareikalavimą televizija</t>
  </si>
  <si>
    <t>Teleprogramavimas</t>
  </si>
  <si>
    <t>Radijo ir televizijos kabelinės paslaugos</t>
  </si>
  <si>
    <t>Tarptautinės dvišalės paslaugos ir tarptautinės privačios išnuomojamos linijos</t>
  </si>
  <si>
    <t>Kabelinė televizija</t>
  </si>
  <si>
    <t>Pramoginės paslaugos</t>
  </si>
  <si>
    <t>Meninės ir literatūrinės kūrybos bei interpretavimo paslaugos</t>
  </si>
  <si>
    <t>Meno kūriniai</t>
  </si>
  <si>
    <t>Meninės paslaugos</t>
  </si>
  <si>
    <t>Teatro prodiuserių, dainininkų grupių, ansamblių ir orkestrų pramoginės paslaugos</t>
  </si>
  <si>
    <t>Teatro prodiuserių pramoginės paslaugos</t>
  </si>
  <si>
    <t>Dainininkų grupių pramoginės paslaugos</t>
  </si>
  <si>
    <t>Ansamblių pramoginės paslaugos</t>
  </si>
  <si>
    <t>Orkestrų pramoginės paslaugos</t>
  </si>
  <si>
    <t>Autorių, kompozitorių, skulptorių, estrados artistų ir kitų atskirų menininkų teikiamos paslaugos</t>
  </si>
  <si>
    <t>Autorių teikiamos paslaugos</t>
  </si>
  <si>
    <t>Rašymo agentūrų paslaugos</t>
  </si>
  <si>
    <t>Paslaugos, susijusios su vadovėlių rengimu</t>
  </si>
  <si>
    <t>Techninės autorinės paslaugos</t>
  </si>
  <si>
    <t>Kompozitorių teikiamos paslaugos</t>
  </si>
  <si>
    <t>Skulptorių teikiamos paslaugos</t>
  </si>
  <si>
    <t>Estrados artistų teikiamos paslaugos</t>
  </si>
  <si>
    <t>Atskirų menininkų teikiamos paslaugos</t>
  </si>
  <si>
    <t>Pramoginių laidų ir vakarų vedėjų paslaugos</t>
  </si>
  <si>
    <t>Meno patalpų eksploatavimo paslaugos</t>
  </si>
  <si>
    <t>Poilsio zonų paslaugos</t>
  </si>
  <si>
    <t>Mugių ir pramogų parkų paslaugos</t>
  </si>
  <si>
    <t>Mugių paslaugos</t>
  </si>
  <si>
    <t>Pramogų parkų paslaugos</t>
  </si>
  <si>
    <t>Vaikų aktyvios veiklos skatinimo paslaugos</t>
  </si>
  <si>
    <t>Paplūdimių paslaugos</t>
  </si>
  <si>
    <t>Šokių ir vaidinimų pramoginės paslaugos</t>
  </si>
  <si>
    <t>Cirko paslaugos</t>
  </si>
  <si>
    <t>Šokių mokymo paslaugos</t>
  </si>
  <si>
    <t>Pramoginių šokių mokymo paslaugos</t>
  </si>
  <si>
    <t>Diskotekinių šokių mokymo paslaugos</t>
  </si>
  <si>
    <t>Azartinių lošimų ir lažybų organizavimo paslaugos</t>
  </si>
  <si>
    <t>Azartinių lošimų organizavimo paslaugos</t>
  </si>
  <si>
    <t>Loterijų organizavimo paslaugos</t>
  </si>
  <si>
    <t>Kazino organizavimo paslaugos</t>
  </si>
  <si>
    <t>Lažybų organizavimo paslaugos</t>
  </si>
  <si>
    <t>Totalizatorių organizavimo paslaugos</t>
  </si>
  <si>
    <t>Bukmekerių paslaugos</t>
  </si>
  <si>
    <t>Pirotechninės paslaugos</t>
  </si>
  <si>
    <t>Garso specialistų paslaugos</t>
  </si>
  <si>
    <t>Žinių agentūrų paslaugos</t>
  </si>
  <si>
    <t>Bibliotekų, archyvų, muziejų ir kitos kultūrinės paslaugos</t>
  </si>
  <si>
    <t>Bibliotekų ir archyvų paslaugos</t>
  </si>
  <si>
    <t>Bibliotekų paslaugos</t>
  </si>
  <si>
    <t>Archyvų paslaugos</t>
  </si>
  <si>
    <t>Archyvų naikinimo paslaugos</t>
  </si>
  <si>
    <t>Muziejų paslaugos ir istorinių vietų bei pastatų išsaugojimo paslaugos</t>
  </si>
  <si>
    <t>Muziejų paslaugos</t>
  </si>
  <si>
    <t>Muziejų parodų paslaugos</t>
  </si>
  <si>
    <t>Eksponatų ir pavyzdžių išsaugojimo paslaugos</t>
  </si>
  <si>
    <t>Eksponatų išsaugojimo paslaugos</t>
  </si>
  <si>
    <t>Pavyzdžių išsaugojimo paslaugos</t>
  </si>
  <si>
    <t>Istorinių vietų ir pastatų išsaugojimo paslaugos</t>
  </si>
  <si>
    <t>Istorinių vietų išsaugojimo paslaugos</t>
  </si>
  <si>
    <t>Istorinių pastatų išsaugojimo paslaugos</t>
  </si>
  <si>
    <t>Botanikos ir zoologijos sodų bei gamtos draustinių paslaugos</t>
  </si>
  <si>
    <t>Botanikos sodų paslaugos</t>
  </si>
  <si>
    <t>Zoologijos sodų paslaugos</t>
  </si>
  <si>
    <t>Gamtos draustinių paslaugos</t>
  </si>
  <si>
    <t>Laukinės gyvūnijos ir augalijos išsaugojimo paslaugos</t>
  </si>
  <si>
    <t>Sportinės paslaugos</t>
  </si>
  <si>
    <t>Sporto patalpų eksploatavimo paslaugos</t>
  </si>
  <si>
    <t>Paslaugos, susijusios su sportu</t>
  </si>
  <si>
    <t>Sporto renginių reklamos paslaugos</t>
  </si>
  <si>
    <t>Sporto renginių organizavimo paslaugos</t>
  </si>
  <si>
    <t>Interneto kavinių paslaugos</t>
  </si>
  <si>
    <t>Kitos bendruomeninės, socialinės ir asmeninės aptarnavimo paslaugos</t>
  </si>
  <si>
    <t>Narystės organizacijų paslaugos</t>
  </si>
  <si>
    <t>Verslo, profesinių ir specialistų organizacijų teikiamos paslaugos</t>
  </si>
  <si>
    <t>Verslo organizacijų teikiamos paslaugos</t>
  </si>
  <si>
    <t>Profesinių organizacijų teikiamos paslaugos</t>
  </si>
  <si>
    <t>Specialistų organizacijų teikiamos paslaugos</t>
  </si>
  <si>
    <t>Branduolinės saugos paslaugos</t>
  </si>
  <si>
    <t>Profesinių sąjungų teikiamos paslaugos</t>
  </si>
  <si>
    <t>Įvairios narystės organizacijų paslaugos</t>
  </si>
  <si>
    <t>Religinės paslaugos</t>
  </si>
  <si>
    <t>Politinių organizacijų teikiamos paslaugos</t>
  </si>
  <si>
    <t>Narystės organizacijų teikiamos paslaugos</t>
  </si>
  <si>
    <t>Paslaugos, skirtos padėti piliečiams ir remti bendruomeninę veiklą</t>
  </si>
  <si>
    <t>Jaunimo asociacijų teikiamos paslaugos</t>
  </si>
  <si>
    <t>Konsultavimo lygių galimybių klausimais paslaugos</t>
  </si>
  <si>
    <t>Įvairios paslaugos</t>
  </si>
  <si>
    <t>Skalbimo ir sauso valymo paslaugos</t>
  </si>
  <si>
    <t>Skalbinių surinkimo paslaugos</t>
  </si>
  <si>
    <t>Skalbyklų valdymo paslaugos</t>
  </si>
  <si>
    <t>Skalbyklų eksploatavimo paslaugos</t>
  </si>
  <si>
    <t>Tekstilės valymo paslaugos</t>
  </si>
  <si>
    <t>Tekstilės impregnavimo paslaugos</t>
  </si>
  <si>
    <t>Kailinių gaminių valymo paslaugos</t>
  </si>
  <si>
    <t>Spalvinimo paslaugos</t>
  </si>
  <si>
    <t>Lyginimo paslaugos</t>
  </si>
  <si>
    <t>Dažymo paslaugos</t>
  </si>
  <si>
    <t>Kirpyklų ir grožio salonų paslaugos</t>
  </si>
  <si>
    <t>Kirpyklų paslaugos</t>
  </si>
  <si>
    <t>Vyrų kirpėjų paslaugos</t>
  </si>
  <si>
    <t>Grožio salonų paslaugos</t>
  </si>
  <si>
    <t>Kosmetinės, manikiūro ir pedikiūro paslaugos</t>
  </si>
  <si>
    <t>Kosmetinės paslaugos</t>
  </si>
  <si>
    <t>Manikiūro paslaugos</t>
  </si>
  <si>
    <t>Pedikiūro paslaugos</t>
  </si>
  <si>
    <t>Makiažo paslaugos</t>
  </si>
  <si>
    <t>Fizinės gerovės paslaugos</t>
  </si>
  <si>
    <t>Turkiškų pirčių paslaugos</t>
  </si>
  <si>
    <t>Mineralinių vandenų kurortų paslaugos</t>
  </si>
  <si>
    <t>Masažo paslaugos</t>
  </si>
  <si>
    <t>Sveikatingumo paslaugos</t>
  </si>
  <si>
    <t>Treniruočių, mankštos arba aerobikos paslaugos</t>
  </si>
  <si>
    <t>Apgyvendinimo ir biuro paslaugos</t>
  </si>
  <si>
    <t>Apgyvendinimo paslaugos</t>
  </si>
  <si>
    <t>Apgyvendinimo patalpų valdymo paslaugos</t>
  </si>
  <si>
    <t>Namų ruošos paslaugos</t>
  </si>
  <si>
    <t>Durininkų paslaugos</t>
  </si>
  <si>
    <t>Sargų paslaugos</t>
  </si>
  <si>
    <t>Prižiūrėtojų paslaugos</t>
  </si>
  <si>
    <t>Darbo aplinkos paslaugos</t>
  </si>
  <si>
    <t>Miesto aplinkotvarkos paslaugos</t>
  </si>
  <si>
    <t>Automobilių stovėjimo aikštelių valdymo paslaugos</t>
  </si>
  <si>
    <t>Automobilių stovėjimo aikštelių paslaugos</t>
  </si>
  <si>
    <t>Automobilių aikštelių sustiprinimo paslaugos</t>
  </si>
  <si>
    <t>Jūrinės paslaugos</t>
  </si>
  <si>
    <t>Vandens jūrinės paslaugos</t>
  </si>
  <si>
    <t>Uostų valdymo paslaugos</t>
  </si>
  <si>
    <t>Jūrinių bazių pagalbinės paslaugos</t>
  </si>
  <si>
    <t>Narų paslaugos</t>
  </si>
  <si>
    <t>Laidotuvių ir susijusios paslaugos</t>
  </si>
  <si>
    <t>Laidotuvių paslaugos</t>
  </si>
  <si>
    <t>Kapinių ir kremavimo paslaugos</t>
  </si>
  <si>
    <t>Kapinių paslaugos</t>
  </si>
  <si>
    <t>Kapinių priežiūros paslaugos</t>
  </si>
  <si>
    <t>Kremavimo paslaugos</t>
  </si>
  <si>
    <t>Laidojimo biurų paslaugos</t>
  </si>
  <si>
    <t>Šunidžių paslaugos</t>
  </si>
  <si>
    <t>Kitos paslaugos</t>
  </si>
  <si>
    <t>Eksploatacijos nutraukimo paslaugos</t>
  </si>
  <si>
    <t>Perkėlimo paslaugos</t>
  </si>
  <si>
    <t>Siuvimo paslaugos</t>
  </si>
  <si>
    <t>Apmušimo paslaugos</t>
  </si>
  <si>
    <t>Šaltkalvių paslaugos</t>
  </si>
  <si>
    <t>Instrumentų derinimo paslaugos</t>
  </si>
  <si>
    <t>Privatūs namų ūkiai, samdantys namų ūkio darbininkus</t>
  </si>
  <si>
    <t>Prekybos ir pramonės darbuotojų paslaugos</t>
  </si>
  <si>
    <t>Prekybos darbuotojų paslaugos</t>
  </si>
  <si>
    <t>Pramonės darbuotojų paslaugos</t>
  </si>
  <si>
    <t>Namų ūkių darbo jėgos paslaugos</t>
  </si>
  <si>
    <t>Namų ūkių agentūrų darbuotojų paslaugos</t>
  </si>
  <si>
    <t>Namų ūkių raštinės darbuotojų paslaugos</t>
  </si>
  <si>
    <t>Namų ūkių laikinųjų darbuotojų paslaugos</t>
  </si>
  <si>
    <t>Pagalbos namuose paslaugos</t>
  </si>
  <si>
    <t>Namų ūkio paslaugos</t>
  </si>
  <si>
    <t>Ekstrateritorialių organizacijų ir įstaigų paslaugos</t>
  </si>
  <si>
    <t>Specifinės tarptautinių organizacijų ir institucijų paslaugos</t>
  </si>
  <si>
    <t>34300000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</si>
  <si>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</si>
  <si>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</si>
  <si>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</si>
  <si>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</si>
  <si>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</si>
  <si>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</si>
  <si>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</si>
  <si>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</si>
  <si>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</si>
  <si>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</si>
  <si>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</si>
  <si>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</si>
  <si>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</si>
  <si>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</si>
  <si>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</si>
  <si>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</si>
  <si>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</si>
  <si>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</si>
  <si>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</si>
  <si>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</si>
  <si>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</si>
  <si>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</si>
  <si>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</si>
  <si>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</si>
  <si>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</si>
  <si>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</si>
  <si>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</si>
  <si>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</si>
  <si>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</si>
  <si>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</si>
  <si>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</si>
  <si>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</si>
  <si>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</si>
  <si>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</si>
  <si>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</si>
  <si>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</si>
  <si>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</si>
  <si>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</si>
  <si>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</si>
  <si>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</si>
  <si>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</si>
  <si>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</si>
  <si>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</si>
  <si>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</si>
  <si>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</si>
  <si>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</si>
  <si>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</si>
  <si>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</si>
  <si>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</si>
  <si>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</si>
  <si>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</si>
  <si>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</si>
  <si>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</si>
  <si>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</si>
  <si>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</si>
  <si>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</si>
  <si>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</si>
  <si>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</si>
  <si>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</si>
  <si>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</si>
  <si>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</si>
  <si>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</si>
  <si>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</si>
  <si>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</si>
  <si>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</si>
  <si>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</si>
  <si>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</si>
  <si>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</si>
  <si>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</si>
  <si>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</si>
  <si>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34224200</t>
  </si>
  <si>
    <t>34224100</t>
  </si>
  <si>
    <t>34224000</t>
  </si>
  <si>
    <t>34223400</t>
  </si>
  <si>
    <t>34223370</t>
  </si>
  <si>
    <t>34223360</t>
  </si>
  <si>
    <t>34223350</t>
  </si>
  <si>
    <t>34223340</t>
  </si>
  <si>
    <t>34223330</t>
  </si>
  <si>
    <t>34223320</t>
  </si>
  <si>
    <t>34223310</t>
  </si>
  <si>
    <t>34223300</t>
  </si>
  <si>
    <t>34223200</t>
  </si>
  <si>
    <t>34223100</t>
  </si>
  <si>
    <t>34223000</t>
  </si>
  <si>
    <t>34221300</t>
  </si>
  <si>
    <t>34221200</t>
  </si>
  <si>
    <t>34221100</t>
  </si>
  <si>
    <t>34221000</t>
  </si>
  <si>
    <t>34220000</t>
  </si>
  <si>
    <t>34211300</t>
  </si>
  <si>
    <t>34100000</t>
  </si>
  <si>
    <t>34211200</t>
  </si>
  <si>
    <t>34211100</t>
  </si>
  <si>
    <t>34211000</t>
  </si>
  <si>
    <t>34210000</t>
  </si>
  <si>
    <t>34200000</t>
  </si>
  <si>
    <t>34152000</t>
  </si>
  <si>
    <t>34151000</t>
  </si>
  <si>
    <t>34150000</t>
  </si>
  <si>
    <t>34144910</t>
  </si>
  <si>
    <t>34144900</t>
  </si>
  <si>
    <t>34144800</t>
  </si>
  <si>
    <t>34144760</t>
  </si>
  <si>
    <t>34144751</t>
  </si>
  <si>
    <t>34144750</t>
  </si>
  <si>
    <t>34144740</t>
  </si>
  <si>
    <t>34144730</t>
  </si>
  <si>
    <t>34144710</t>
  </si>
  <si>
    <t>34144700</t>
  </si>
  <si>
    <t>34144520</t>
  </si>
  <si>
    <t>34144512</t>
  </si>
  <si>
    <t>34144511</t>
  </si>
  <si>
    <t>34144510</t>
  </si>
  <si>
    <t>34144500</t>
  </si>
  <si>
    <t>34144450</t>
  </si>
  <si>
    <t>34144440</t>
  </si>
  <si>
    <t>34144431</t>
  </si>
  <si>
    <t>34144430</t>
  </si>
  <si>
    <t>34144420</t>
  </si>
  <si>
    <t>34144410</t>
  </si>
  <si>
    <t>34144400</t>
  </si>
  <si>
    <t>34144300</t>
  </si>
  <si>
    <t>34144220</t>
  </si>
  <si>
    <t>34144213</t>
  </si>
  <si>
    <t>34144212</t>
  </si>
  <si>
    <t>34144211</t>
  </si>
  <si>
    <t>34144210</t>
  </si>
  <si>
    <t>34144200</t>
  </si>
  <si>
    <t>34144100</t>
  </si>
  <si>
    <t>34144000</t>
  </si>
  <si>
    <t>34143000</t>
  </si>
  <si>
    <t>34142300</t>
  </si>
  <si>
    <t>34142200</t>
  </si>
  <si>
    <t>34142100</t>
  </si>
  <si>
    <t>34142000</t>
  </si>
  <si>
    <t>34140000</t>
  </si>
  <si>
    <t>34139300</t>
  </si>
  <si>
    <t>34139200</t>
  </si>
  <si>
    <t>34139100</t>
  </si>
  <si>
    <t>34139000</t>
  </si>
  <si>
    <t>34138000</t>
  </si>
  <si>
    <t>34137000</t>
  </si>
  <si>
    <t>34136200</t>
  </si>
  <si>
    <t>34136100</t>
  </si>
  <si>
    <t>34136000</t>
  </si>
  <si>
    <t>34134200</t>
  </si>
  <si>
    <t>34134100</t>
  </si>
  <si>
    <t>34134000</t>
  </si>
  <si>
    <t>34133110</t>
  </si>
  <si>
    <t>34133100</t>
  </si>
  <si>
    <t>34133000</t>
  </si>
  <si>
    <t>34132000</t>
  </si>
  <si>
    <t>34131000</t>
  </si>
  <si>
    <t>34130000</t>
  </si>
  <si>
    <t>34121500</t>
  </si>
  <si>
    <t>34121400</t>
  </si>
  <si>
    <t>34121300</t>
  </si>
  <si>
    <t>34121200</t>
  </si>
  <si>
    <t>34121100</t>
  </si>
  <si>
    <t>34121000</t>
  </si>
  <si>
    <t>34120000</t>
  </si>
  <si>
    <t>34115300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</si>
  <si>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</si>
  <si>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</si>
  <si>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</si>
  <si>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</si>
  <si>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</si>
  <si>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</si>
  <si>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</si>
  <si>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</si>
  <si>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</si>
  <si>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</si>
  <si>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</si>
  <si>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</si>
  <si>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98910000</t>
  </si>
  <si>
    <t>98900000</t>
  </si>
  <si>
    <t>98514000</t>
  </si>
  <si>
    <t>98513310</t>
  </si>
  <si>
    <t>98513300</t>
  </si>
  <si>
    <t>98513200</t>
  </si>
  <si>
    <t>98513100</t>
  </si>
  <si>
    <t>98513000</t>
  </si>
  <si>
    <t>98512000</t>
  </si>
  <si>
    <t>98511000</t>
  </si>
  <si>
    <t>98510000</t>
  </si>
  <si>
    <t>98500000</t>
  </si>
  <si>
    <t>98396000</t>
  </si>
  <si>
    <t>98395000</t>
  </si>
  <si>
    <t>98394000</t>
  </si>
  <si>
    <t>98393000</t>
  </si>
  <si>
    <t>98392000</t>
  </si>
  <si>
    <t>98391000</t>
  </si>
  <si>
    <t>98390000</t>
  </si>
  <si>
    <t>98380000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</si>
  <si>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</si>
  <si>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</si>
  <si>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</si>
  <si>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</si>
  <si>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</si>
  <si>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</si>
  <si>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</si>
  <si>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</si>
  <si>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</si>
  <si>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</si>
  <si>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</si>
  <si>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</si>
  <si>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</si>
  <si>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</si>
  <si>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</si>
  <si>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</si>
  <si>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</si>
  <si>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</si>
  <si>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</si>
  <si>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</si>
  <si>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</si>
  <si>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</si>
  <si>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</si>
  <si>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</si>
  <si>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</si>
  <si>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</si>
  <si>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</si>
  <si>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</si>
  <si>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</si>
  <si>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</si>
  <si>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</si>
  <si>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</si>
  <si>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</si>
  <si>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</si>
  <si>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</si>
  <si>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</si>
  <si>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</si>
  <si>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</si>
  <si>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</si>
  <si>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</si>
  <si>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</si>
  <si>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</si>
  <si>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</si>
  <si>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</si>
  <si>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</si>
  <si>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</si>
  <si>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</si>
  <si>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</si>
  <si>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</si>
  <si>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</si>
  <si>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</si>
  <si>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</si>
  <si>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</si>
  <si>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</si>
  <si>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</si>
  <si>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</si>
  <si>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</si>
  <si>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</si>
  <si>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</si>
  <si>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</si>
  <si>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</si>
  <si>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</si>
  <si>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</si>
  <si>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</si>
  <si>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</si>
  <si>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</si>
  <si>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</si>
  <si>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</si>
  <si>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</si>
  <si>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</si>
  <si>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</si>
  <si>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</si>
  <si>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</si>
  <si>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</si>
  <si>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</si>
  <si>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</si>
  <si>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</si>
  <si>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</si>
  <si>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</si>
  <si>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</si>
  <si>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</si>
  <si>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</si>
  <si>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</si>
  <si>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</si>
  <si>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</si>
  <si>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</si>
  <si>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</si>
  <si>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</si>
  <si>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</si>
  <si>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</si>
  <si>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</si>
  <si>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</si>
  <si>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</si>
  <si>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</si>
  <si>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</si>
  <si>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</si>
  <si>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</si>
  <si>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</si>
  <si>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</si>
  <si>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</si>
  <si>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</si>
  <si>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</si>
  <si>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</si>
  <si>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</si>
  <si>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</si>
  <si>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</si>
  <si>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</si>
  <si>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</si>
  <si>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</si>
  <si>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</si>
  <si>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</si>
  <si>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</si>
  <si>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</si>
  <si>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</si>
  <si>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</si>
  <si>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</si>
  <si>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</si>
  <si>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</si>
  <si>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</si>
  <si>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</si>
  <si>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</si>
  <si>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</si>
  <si>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</si>
  <si>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</si>
  <si>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</si>
  <si>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</si>
  <si>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</si>
  <si>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</si>
  <si>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</si>
  <si>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</si>
  <si>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</si>
  <si>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</si>
  <si>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</si>
  <si>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</si>
  <si>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</si>
  <si>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</si>
  <si>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</si>
  <si>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</si>
  <si>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</si>
  <si>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</si>
  <si>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</si>
  <si>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</si>
  <si>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</si>
  <si>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</si>
  <si>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</si>
  <si>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</si>
  <si>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</si>
  <si>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</si>
  <si>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</si>
  <si>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</si>
  <si>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</si>
  <si>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</si>
  <si>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</si>
  <si>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</si>
  <si>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</si>
  <si>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</si>
  <si>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</si>
  <si>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</si>
  <si>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</si>
  <si>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</si>
  <si>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</si>
  <si>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</si>
  <si>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</si>
  <si>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</si>
  <si>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</si>
  <si>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</si>
  <si>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</si>
  <si>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</si>
  <si>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</si>
  <si>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</si>
  <si>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</si>
  <si>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</si>
  <si>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</si>
  <si>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</si>
  <si>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</si>
  <si>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</si>
  <si>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</si>
  <si>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</si>
  <si>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</si>
  <si>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</si>
  <si>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</si>
  <si>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</si>
  <si>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</si>
  <si>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</si>
  <si>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</si>
  <si>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</si>
  <si>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</si>
  <si>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</si>
  <si>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</si>
  <si>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</si>
  <si>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</si>
  <si>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</si>
  <si>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</si>
  <si>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</si>
  <si>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</si>
  <si>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</si>
  <si>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</si>
  <si>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</si>
  <si>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</si>
  <si>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</si>
  <si>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</si>
  <si>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</si>
  <si>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</si>
  <si>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</si>
  <si>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</si>
  <si>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</si>
  <si>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</si>
  <si>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</si>
  <si>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</si>
  <si>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</si>
  <si>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</si>
  <si>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</si>
  <si>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</si>
  <si>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</si>
  <si>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</si>
  <si>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</si>
  <si>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</si>
  <si>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</si>
  <si>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</si>
  <si>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</si>
  <si>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</si>
  <si>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</si>
  <si>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</si>
  <si>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</si>
  <si>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</si>
  <si>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</si>
  <si>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</si>
  <si>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</si>
  <si>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</si>
  <si>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</si>
  <si>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</si>
  <si>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</si>
  <si>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</si>
  <si>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</si>
  <si>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</si>
  <si>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</si>
  <si>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</si>
  <si>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</si>
  <si>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</si>
  <si>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</si>
  <si>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</si>
  <si>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</si>
  <si>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</si>
  <si>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</si>
  <si>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</si>
  <si>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</si>
  <si>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</si>
  <si>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</si>
  <si>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</si>
  <si>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</si>
  <si>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</si>
  <si>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</si>
  <si>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</si>
  <si>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</si>
  <si>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</si>
  <si>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</si>
  <si>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</si>
  <si>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</si>
  <si>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</si>
  <si>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</si>
  <si>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</si>
  <si>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</si>
  <si>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</si>
  <si>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</si>
  <si>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</si>
  <si>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</si>
  <si>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</si>
  <si>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</si>
  <si>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</si>
  <si>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</si>
  <si>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</si>
  <si>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</si>
  <si>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</si>
  <si>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</si>
  <si>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</si>
  <si>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</si>
  <si>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</si>
  <si>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</si>
  <si>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</si>
  <si>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</si>
  <si>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</si>
  <si>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</si>
  <si>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</si>
  <si>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</si>
  <si>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</si>
  <si>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</si>
  <si>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</si>
  <si>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</si>
  <si>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</si>
  <si>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</si>
  <si>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</si>
  <si>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</si>
  <si>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</si>
  <si>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</si>
  <si>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</si>
  <si>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</si>
  <si>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</si>
  <si>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</si>
  <si>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</si>
  <si>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</si>
  <si>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</si>
  <si>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</si>
  <si>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</si>
  <si>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</si>
  <si>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</si>
  <si>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</si>
  <si>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</si>
  <si>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</si>
  <si>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</si>
  <si>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</si>
  <si>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</si>
  <si>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</si>
  <si>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</si>
  <si>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</si>
  <si>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</si>
  <si>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</si>
  <si>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</si>
  <si>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</si>
  <si>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</si>
  <si>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</si>
  <si>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</si>
  <si>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</si>
  <si>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</si>
  <si>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</si>
  <si>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</si>
  <si>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</si>
  <si>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</si>
  <si>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</si>
  <si>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</si>
  <si>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</si>
  <si>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</si>
  <si>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</si>
  <si>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</si>
  <si>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</si>
  <si>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</si>
  <si>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</si>
  <si>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</si>
  <si>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</si>
  <si>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</si>
  <si>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</si>
  <si>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</si>
  <si>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</si>
  <si>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</si>
  <si>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</si>
  <si>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</si>
  <si>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</si>
  <si>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</si>
  <si>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</si>
  <si>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</si>
  <si>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</si>
  <si>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</si>
  <si>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</si>
  <si>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</si>
  <si>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</si>
  <si>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</si>
  <si>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</si>
  <si>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</si>
  <si>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</si>
  <si>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</si>
  <si>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</si>
  <si>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</si>
  <si>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</si>
  <si>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</si>
  <si>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</si>
  <si>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</si>
  <si>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</si>
  <si>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</si>
  <si>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</si>
  <si>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</si>
  <si>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</si>
  <si>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</si>
  <si>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</si>
  <si>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</si>
  <si>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</si>
  <si>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</si>
  <si>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</si>
  <si>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</si>
  <si>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</si>
  <si>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</si>
  <si>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</si>
  <si>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</si>
  <si>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</si>
  <si>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</si>
  <si>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</si>
  <si>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</si>
  <si>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</si>
  <si>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</si>
  <si>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</si>
  <si>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</si>
  <si>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</si>
  <si>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</si>
  <si>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</si>
  <si>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</si>
  <si>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</si>
  <si>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</si>
  <si>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</si>
  <si>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</si>
  <si>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</si>
  <si>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</si>
  <si>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</si>
  <si>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</si>
  <si>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</si>
  <si>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</si>
  <si>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</si>
  <si>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</si>
  <si>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</si>
  <si>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</si>
  <si>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</si>
  <si>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</si>
  <si>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</si>
  <si>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</si>
  <si>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</si>
  <si>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</si>
  <si>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</si>
  <si>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</si>
  <si>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</si>
  <si>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</si>
  <si>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</si>
  <si>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</si>
  <si>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</si>
  <si>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</si>
  <si>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</si>
  <si>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</si>
  <si>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</si>
  <si>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</si>
  <si>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</si>
  <si>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</si>
  <si>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</si>
  <si>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</si>
  <si>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</si>
  <si>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</si>
  <si>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</si>
  <si>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</si>
  <si>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</si>
  <si>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</si>
  <si>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</si>
  <si>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</si>
  <si>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</si>
  <si>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</si>
  <si>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</si>
  <si>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</si>
  <si>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</si>
  <si>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</si>
  <si>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</si>
  <si>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</si>
  <si>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</si>
  <si>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</si>
  <si>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</si>
  <si>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</si>
  <si>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</si>
  <si>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</si>
  <si>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</si>
  <si>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</si>
  <si>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</si>
  <si>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</si>
  <si>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</si>
  <si>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</si>
  <si>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</si>
  <si>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</si>
  <si>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</si>
  <si>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</si>
  <si>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</si>
  <si>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</si>
  <si>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</si>
  <si>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</si>
  <si>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</si>
  <si>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</si>
  <si>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</si>
  <si>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</si>
  <si>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</si>
  <si>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</si>
  <si>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</si>
  <si>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</si>
  <si>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</si>
  <si>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</si>
  <si>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</si>
  <si>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</si>
  <si>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</si>
  <si>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</si>
  <si>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</si>
  <si>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</si>
  <si>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</si>
  <si>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</si>
  <si>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</si>
  <si>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</si>
  <si>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</si>
  <si>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</si>
  <si>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</si>
  <si>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</si>
  <si>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</si>
  <si>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</si>
  <si>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</si>
  <si>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</si>
  <si>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</si>
  <si>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</si>
  <si>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</si>
  <si>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</si>
  <si>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</si>
  <si>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</si>
  <si>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</si>
  <si>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</si>
  <si>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</si>
  <si>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</si>
  <si>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</si>
  <si>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</si>
  <si>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</si>
  <si>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</si>
  <si>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</si>
  <si>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</si>
  <si>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</si>
  <si>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</si>
  <si>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</si>
  <si>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</si>
  <si>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</si>
  <si>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</si>
  <si>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</si>
  <si>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</si>
  <si>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</si>
  <si>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</si>
  <si>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</si>
  <si>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</si>
  <si>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</si>
  <si>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</si>
  <si>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</si>
  <si>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</si>
  <si>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</si>
  <si>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</si>
  <si>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</si>
  <si>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</si>
  <si>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</si>
  <si>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</si>
  <si>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</si>
  <si>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</si>
  <si>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</si>
  <si>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</si>
  <si>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</si>
  <si>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</si>
  <si>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</si>
  <si>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</si>
  <si>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</si>
  <si>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</si>
  <si>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</si>
  <si>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</si>
  <si>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</si>
  <si>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</si>
  <si>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</si>
  <si>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</si>
  <si>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</si>
  <si>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</si>
  <si>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</si>
  <si>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</si>
  <si>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</si>
  <si>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</si>
  <si>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</si>
  <si>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</si>
  <si>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</si>
  <si>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</si>
  <si>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</si>
  <si>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</si>
  <si>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</si>
  <si>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</si>
  <si>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</si>
  <si>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</si>
  <si>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</si>
  <si>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</si>
  <si>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</si>
  <si>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</si>
  <si>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</si>
  <si>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</si>
  <si>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</si>
  <si>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</si>
  <si>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</si>
  <si>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</si>
  <si>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</si>
  <si>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</si>
  <si>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</si>
  <si>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</si>
  <si>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</si>
  <si>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</si>
  <si>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</si>
  <si>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</si>
  <si>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</si>
  <si>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</si>
  <si>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</si>
  <si>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</si>
  <si>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</si>
  <si>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</si>
  <si>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</si>
  <si>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</si>
  <si>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</si>
  <si>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</si>
  <si>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</si>
  <si>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</si>
  <si>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</si>
  <si>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</si>
  <si>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</si>
  <si>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</si>
  <si>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</si>
  <si>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</si>
  <si>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</si>
  <si>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</si>
  <si>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</si>
  <si>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</si>
  <si>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</si>
  <si>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</si>
  <si>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</si>
  <si>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</si>
  <si>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</si>
  <si>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</si>
  <si>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</si>
  <si>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</si>
  <si>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</si>
  <si>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</si>
  <si>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</si>
  <si>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</si>
  <si>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</si>
  <si>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</si>
  <si>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</si>
  <si>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</si>
  <si>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</si>
  <si>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</si>
  <si>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</si>
  <si>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</si>
  <si>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</si>
  <si>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</si>
  <si>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</si>
  <si>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</si>
  <si>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</si>
  <si>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</si>
  <si>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</si>
  <si>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</si>
  <si>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</si>
  <si>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</si>
  <si>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</si>
  <si>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</si>
  <si>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</si>
  <si>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</si>
  <si>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</si>
  <si>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</si>
  <si>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</si>
  <si>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</si>
  <si>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</si>
  <si>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</si>
  <si>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</si>
  <si>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</si>
  <si>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</si>
  <si>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</si>
  <si>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</si>
  <si>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</si>
  <si>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</si>
  <si>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</si>
  <si>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</si>
  <si>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</si>
  <si>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</si>
  <si>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</si>
  <si>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</si>
  <si>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</si>
  <si>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</si>
  <si>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</si>
  <si>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</si>
  <si>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</si>
  <si>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</si>
  <si>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</si>
  <si>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</si>
  <si>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</si>
  <si>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</si>
  <si>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</si>
  <si>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</si>
  <si>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</si>
  <si>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</si>
  <si>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</si>
  <si>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</si>
  <si>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</si>
  <si>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</si>
  <si>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</si>
  <si>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</si>
  <si>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</si>
  <si>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</si>
  <si>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</si>
  <si>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</si>
  <si>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</si>
  <si>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</si>
  <si>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</si>
  <si>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</si>
  <si>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</si>
  <si>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</si>
  <si>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</si>
  <si>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</si>
  <si>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</si>
  <si>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</si>
  <si>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</si>
  <si>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</si>
  <si>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</si>
  <si>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</si>
  <si>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</si>
  <si>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</si>
  <si>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</si>
  <si>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</si>
  <si>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</si>
  <si>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</si>
  <si>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</si>
  <si>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</si>
  <si>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</si>
  <si>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</si>
  <si>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</si>
  <si>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</si>
  <si>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</si>
  <si>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</si>
  <si>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</si>
  <si>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</si>
  <si>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</si>
  <si>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</si>
  <si>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</si>
  <si>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</si>
  <si>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</si>
  <si>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</si>
  <si>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</si>
  <si>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</si>
  <si>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</si>
  <si>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</si>
  <si>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</si>
  <si>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</si>
  <si>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</si>
  <si>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</si>
  <si>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</si>
  <si>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</si>
  <si>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</si>
  <si>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</si>
  <si>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</si>
  <si>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</si>
  <si>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</si>
  <si>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</si>
  <si>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</si>
  <si>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</si>
  <si>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</si>
  <si>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</si>
  <si>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</si>
  <si>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</si>
  <si>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</si>
  <si>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</si>
  <si>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</si>
  <si>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</si>
  <si>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</si>
  <si>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</si>
  <si>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</si>
  <si>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</si>
  <si>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</si>
  <si>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</si>
  <si>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</si>
  <si>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</si>
  <si>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</si>
  <si>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</si>
  <si>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</si>
  <si>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</si>
  <si>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</si>
  <si>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</si>
  <si>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</si>
  <si>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</si>
  <si>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</si>
  <si>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</si>
  <si>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</si>
  <si>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</si>
  <si>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</si>
  <si>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</si>
  <si>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</si>
  <si>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</si>
  <si>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</si>
  <si>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</si>
  <si>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</si>
  <si>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</si>
  <si>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</si>
  <si>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</si>
  <si>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</si>
  <si>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</si>
  <si>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</si>
  <si>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</si>
  <si>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</si>
  <si>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</si>
  <si>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</si>
  <si>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</si>
  <si>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</si>
  <si>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</si>
  <si>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</si>
  <si>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</si>
  <si>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</si>
  <si>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</si>
  <si>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</si>
  <si>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</si>
  <si>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</si>
  <si>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</si>
  <si>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</si>
  <si>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</si>
  <si>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</si>
  <si>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</si>
  <si>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</si>
  <si>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</si>
  <si>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</si>
  <si>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</si>
  <si>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</si>
  <si>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</si>
  <si>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</si>
  <si>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</si>
  <si>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</si>
  <si>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</si>
  <si>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</si>
  <si>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</si>
  <si>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</si>
  <si>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</si>
  <si>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</si>
  <si>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</si>
  <si>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</si>
  <si>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</si>
  <si>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</si>
  <si>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</si>
  <si>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</si>
  <si>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</si>
  <si>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</si>
  <si>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</si>
  <si>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</si>
  <si>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</si>
  <si>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</si>
  <si>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</si>
  <si>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</si>
  <si>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</si>
  <si>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</si>
  <si>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</si>
  <si>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</si>
  <si>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</si>
  <si>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</si>
  <si>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</si>
  <si>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</si>
  <si>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</si>
  <si>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</si>
  <si>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</si>
  <si>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</si>
  <si>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</si>
  <si>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</si>
  <si>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</si>
  <si>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</si>
  <si>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</si>
  <si>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</si>
  <si>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</si>
  <si>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</si>
  <si>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</si>
  <si>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</si>
  <si>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</si>
  <si>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</si>
  <si>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</si>
  <si>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</si>
  <si>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</si>
  <si>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</si>
  <si>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</si>
  <si>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</si>
  <si>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</si>
  <si>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</si>
  <si>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</si>
  <si>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</si>
  <si>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</si>
  <si>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</si>
  <si>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</si>
  <si>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</si>
  <si>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</si>
  <si>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</si>
  <si>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</si>
  <si>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</si>
  <si>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</si>
  <si>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</si>
  <si>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</si>
  <si>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</si>
  <si>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</si>
  <si>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</si>
  <si>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</si>
  <si>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</si>
  <si>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</si>
  <si>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</si>
  <si>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</si>
  <si>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</si>
  <si>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</si>
  <si>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</si>
  <si>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</si>
  <si>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</si>
  <si>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</si>
  <si>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</si>
  <si>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</si>
  <si>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</si>
  <si>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</si>
  <si>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</si>
  <si>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</si>
  <si>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</si>
  <si>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</si>
  <si>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</si>
  <si>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</si>
  <si>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</si>
  <si>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</si>
  <si>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</si>
  <si>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</si>
  <si>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</si>
  <si>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</si>
  <si>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</si>
  <si>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</si>
  <si>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</si>
  <si>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</si>
  <si>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</si>
  <si>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</si>
  <si>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</si>
  <si>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</si>
  <si>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</si>
  <si>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</si>
  <si>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</si>
  <si>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</si>
  <si>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</si>
  <si>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</si>
  <si>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</si>
  <si>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</si>
  <si>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</si>
  <si>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</si>
  <si>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</si>
  <si>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</si>
  <si>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</si>
  <si>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</si>
  <si>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</si>
  <si>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</si>
  <si>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</si>
  <si>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</si>
  <si>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</si>
  <si>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</si>
  <si>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</si>
  <si>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</si>
  <si>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</si>
  <si>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</si>
  <si>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</si>
  <si>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</si>
  <si>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</si>
  <si>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</si>
  <si>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</si>
  <si>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</si>
  <si>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</si>
  <si>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</si>
  <si>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</si>
  <si>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</si>
  <si>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</si>
  <si>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</si>
  <si>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</si>
  <si>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</si>
  <si>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</si>
  <si>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</si>
  <si>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</si>
  <si>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</si>
  <si>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</si>
  <si>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</si>
  <si>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</si>
  <si>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</si>
  <si>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</si>
  <si>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</si>
  <si>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</si>
  <si>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</si>
  <si>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</si>
  <si>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</si>
  <si>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</si>
  <si>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</si>
  <si>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</si>
  <si>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</si>
  <si>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</si>
  <si>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</si>
  <si>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</si>
  <si>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</si>
  <si>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</si>
  <si>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</si>
  <si>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</si>
  <si>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</si>
  <si>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</si>
  <si>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</si>
  <si>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</si>
  <si>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</si>
  <si>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</si>
  <si>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</si>
  <si>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</si>
  <si>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</si>
  <si>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</si>
  <si>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</si>
  <si>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</si>
  <si>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</si>
  <si>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</si>
  <si>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</si>
  <si>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</si>
  <si>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</si>
  <si>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</si>
  <si>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</si>
  <si>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</si>
  <si>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</si>
  <si>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</si>
  <si>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</si>
  <si>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</si>
  <si>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</si>
  <si>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</si>
  <si>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</si>
  <si>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</si>
  <si>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</si>
  <si>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</si>
  <si>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</si>
  <si>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</si>
  <si>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</si>
  <si>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</si>
  <si>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</si>
  <si>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</si>
  <si>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</si>
  <si>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</si>
  <si>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</si>
  <si>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</si>
  <si>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</si>
  <si>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</si>
  <si>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</si>
  <si>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</si>
  <si>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</si>
  <si>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</si>
  <si>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</si>
  <si>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</si>
  <si>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</si>
  <si>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</si>
  <si>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</si>
  <si>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</si>
  <si>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</si>
  <si>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</si>
  <si>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</si>
  <si>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</si>
  <si>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</si>
  <si>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</si>
  <si>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</si>
  <si>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</si>
  <si>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</si>
  <si>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</si>
  <si>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</si>
  <si>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</si>
  <si>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</si>
  <si>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</si>
  <si>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</si>
  <si>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</si>
  <si>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</si>
  <si>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</si>
  <si>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</si>
  <si>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</si>
  <si>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</si>
  <si>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</si>
  <si>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</si>
  <si>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</si>
  <si>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</si>
  <si>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</si>
  <si>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</si>
  <si>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</si>
  <si>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</si>
  <si>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</si>
  <si>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</si>
  <si>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</si>
  <si>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</si>
  <si>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</si>
  <si>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</si>
  <si>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</si>
  <si>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</si>
  <si>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</si>
  <si>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</si>
  <si>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</si>
  <si>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</si>
  <si>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</si>
  <si>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</si>
  <si>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</si>
  <si>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</si>
  <si>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</si>
  <si>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</si>
  <si>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</si>
  <si>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</si>
  <si>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</si>
  <si>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</si>
  <si>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</si>
  <si>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</si>
  <si>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</si>
  <si>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</si>
  <si>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</si>
  <si>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</si>
  <si>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</si>
  <si>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</si>
  <si>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</si>
  <si>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</si>
  <si>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</si>
  <si>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</si>
  <si>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</si>
  <si>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</si>
  <si>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</si>
  <si>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</si>
  <si>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</si>
  <si>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</si>
  <si>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</si>
  <si>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</si>
  <si>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</si>
  <si>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</si>
  <si>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</si>
  <si>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</si>
  <si>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</si>
  <si>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</si>
  <si>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</si>
  <si>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</si>
  <si>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</si>
  <si>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</si>
  <si>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</si>
  <si>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</si>
  <si>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</si>
  <si>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</si>
  <si>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</si>
  <si>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</si>
  <si>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</si>
  <si>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</si>
  <si>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</si>
  <si>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</si>
  <si>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</si>
  <si>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</si>
  <si>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</si>
  <si>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</si>
  <si>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</si>
  <si>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</si>
  <si>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</si>
  <si>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</si>
  <si>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</si>
  <si>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</si>
  <si>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</si>
  <si>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</si>
  <si>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</si>
  <si>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</si>
  <si>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</si>
  <si>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</si>
  <si>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</si>
  <si>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</si>
  <si>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</si>
  <si>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</si>
  <si>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</si>
  <si>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</si>
  <si>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</si>
  <si>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</si>
  <si>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</si>
  <si>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</si>
  <si>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</si>
  <si>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</si>
  <si>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</si>
  <si>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</si>
  <si>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</si>
  <si>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</si>
  <si>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</si>
  <si>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</si>
  <si>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</si>
  <si>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</si>
  <si>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</si>
  <si>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</si>
  <si>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</si>
  <si>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</si>
  <si>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</si>
  <si>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</si>
  <si>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</si>
  <si>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</si>
  <si>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</si>
  <si>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</si>
  <si>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</si>
  <si>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</si>
  <si>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</si>
  <si>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</si>
  <si>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</si>
  <si>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</si>
  <si>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</si>
  <si>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</si>
  <si>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</si>
  <si>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</si>
  <si>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</si>
  <si>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</si>
  <si>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</si>
  <si>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</si>
  <si>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</si>
  <si>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</si>
  <si>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</si>
  <si>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</si>
  <si>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</si>
  <si>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</si>
  <si>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</si>
  <si>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</si>
  <si>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</si>
  <si>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</si>
  <si>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</si>
  <si>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</si>
  <si>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</si>
  <si>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</si>
  <si>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</si>
  <si>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</si>
  <si>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</si>
  <si>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</si>
  <si>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</si>
  <si>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</si>
  <si>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</si>
  <si>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</si>
  <si>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</si>
  <si>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</si>
  <si>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</si>
  <si>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</si>
  <si>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</si>
  <si>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</si>
  <si>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</si>
  <si>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</si>
  <si>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</si>
  <si>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</si>
  <si>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</si>
  <si>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</si>
  <si>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</si>
  <si>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</si>
  <si>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</si>
  <si>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</si>
  <si>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</si>
  <si>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</si>
  <si>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</si>
  <si>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</si>
  <si>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</si>
  <si>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</si>
  <si>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</si>
  <si>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</si>
  <si>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</si>
  <si>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</si>
  <si>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</si>
  <si>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</si>
  <si>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</si>
  <si>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</si>
  <si>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</si>
  <si>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</si>
  <si>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</si>
  <si>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</si>
  <si>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</si>
  <si>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</si>
  <si>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</si>
  <si>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</si>
  <si>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</si>
  <si>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</si>
  <si>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</si>
  <si>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</si>
  <si>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</si>
  <si>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</si>
  <si>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</si>
  <si>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</si>
  <si>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</si>
  <si>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</si>
  <si>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</si>
  <si>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</si>
  <si>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</si>
  <si>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</si>
  <si>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</si>
  <si>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</si>
  <si>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</si>
  <si>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</si>
  <si>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</si>
  <si>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</si>
  <si>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</si>
  <si>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</si>
  <si>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</si>
  <si>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</si>
  <si>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</si>
  <si>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</si>
  <si>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</si>
  <si>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</si>
  <si>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</si>
  <si>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</si>
  <si>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</si>
  <si>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</si>
  <si>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</si>
  <si>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</si>
  <si>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</si>
  <si>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</si>
  <si>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</si>
  <si>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</si>
  <si>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</si>
  <si>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</si>
  <si>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</si>
  <si>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</si>
  <si>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</si>
  <si>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</si>
  <si>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</si>
  <si>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</si>
  <si>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</si>
  <si>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</si>
  <si>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</si>
  <si>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</si>
  <si>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</si>
  <si>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</si>
  <si>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</si>
  <si>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</si>
  <si>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</si>
  <si>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</si>
  <si>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</si>
  <si>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</si>
  <si>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</si>
  <si>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</si>
  <si>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</si>
  <si>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</si>
  <si>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</si>
  <si>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</si>
  <si>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</si>
  <si>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</si>
  <si>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</si>
  <si>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</si>
  <si>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</si>
  <si>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</si>
  <si>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</si>
  <si>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</si>
  <si>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</si>
  <si>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</si>
  <si>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</si>
  <si>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</si>
  <si>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</si>
  <si>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</si>
  <si>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</si>
  <si>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</si>
  <si>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</si>
  <si>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</si>
  <si>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</si>
  <si>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</si>
  <si>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</si>
  <si>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</si>
  <si>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</si>
  <si>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</si>
  <si>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</si>
  <si>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</si>
  <si>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</si>
  <si>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</si>
  <si>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</si>
  <si>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</si>
  <si>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</si>
  <si>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</si>
  <si>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</si>
  <si>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</si>
  <si>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</si>
  <si>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</si>
  <si>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</si>
  <si>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</si>
  <si>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</si>
  <si>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</si>
  <si>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</si>
  <si>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</si>
  <si>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</si>
  <si>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</si>
  <si>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</si>
  <si>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</si>
  <si>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</si>
  <si>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</si>
  <si>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</si>
  <si>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</si>
  <si>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</si>
  <si>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</si>
  <si>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</si>
  <si>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</si>
  <si>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</si>
  <si>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</si>
  <si>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</si>
  <si>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</si>
  <si>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</si>
  <si>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</si>
  <si>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</si>
  <si>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</si>
  <si>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</si>
  <si>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</si>
  <si>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</si>
  <si>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</si>
  <si>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</si>
  <si>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</si>
  <si>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</si>
  <si>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</si>
  <si>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</si>
  <si>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</si>
  <si>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</si>
  <si>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</si>
  <si>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</si>
  <si>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</si>
  <si>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</si>
  <si>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</si>
  <si>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</si>
  <si>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</si>
  <si>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</si>
  <si>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</si>
  <si>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</si>
  <si>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</si>
  <si>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</si>
  <si>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</si>
  <si>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</si>
  <si>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</si>
  <si>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</si>
  <si>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</si>
  <si>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</si>
  <si>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</si>
  <si>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</si>
  <si>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</si>
  <si>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</si>
  <si>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</si>
  <si>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</si>
  <si>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</si>
  <si>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</si>
  <si>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</si>
  <si>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</si>
  <si>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</si>
  <si>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</si>
  <si>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</si>
  <si>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</si>
  <si>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</si>
  <si>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</si>
  <si>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</si>
  <si>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</si>
  <si>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</si>
  <si>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</si>
  <si>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</si>
  <si>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</si>
  <si>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</si>
  <si>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</si>
  <si>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</si>
  <si>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</si>
  <si>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</si>
  <si>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</si>
  <si>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</si>
  <si>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</si>
  <si>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</si>
  <si>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</si>
  <si>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</si>
  <si>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</si>
  <si>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</si>
  <si>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</si>
  <si>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</si>
  <si>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</si>
  <si>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</si>
  <si>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</si>
  <si>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</si>
  <si>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</si>
  <si>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</si>
  <si>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</si>
  <si>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</si>
  <si>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</si>
  <si>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</si>
  <si>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</si>
  <si>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</si>
  <si>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</si>
  <si>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</si>
  <si>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</si>
  <si>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</si>
  <si>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</si>
  <si>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</si>
  <si>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</si>
  <si>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</si>
  <si>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</si>
  <si>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</si>
  <si>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</si>
  <si>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</si>
  <si>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</si>
  <si>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</si>
  <si>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</si>
  <si>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</si>
  <si>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</si>
  <si>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</si>
  <si>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</si>
  <si>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</si>
  <si>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</si>
  <si>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</si>
  <si>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</si>
  <si>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</si>
  <si>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</si>
  <si>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</si>
  <si>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</si>
  <si>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</si>
  <si>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</si>
  <si>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</si>
  <si>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</si>
  <si>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</si>
  <si>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</si>
  <si>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</si>
  <si>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</si>
  <si>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</si>
  <si>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</si>
  <si>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</si>
  <si>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</si>
  <si>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</si>
  <si>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</si>
  <si>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</si>
  <si>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</si>
  <si>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</si>
  <si>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</si>
  <si>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</si>
  <si>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</si>
  <si>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</si>
  <si>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</si>
  <si>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</si>
  <si>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</si>
  <si>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</si>
  <si>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</si>
  <si>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</si>
  <si>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</si>
  <si>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</si>
  <si>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</si>
  <si>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</si>
  <si>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</si>
  <si>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</si>
  <si>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</si>
  <si>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</si>
  <si>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</si>
  <si>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</si>
  <si>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</si>
  <si>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</si>
  <si>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</si>
  <si>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</si>
  <si>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</si>
  <si>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</si>
  <si>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</si>
  <si>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</si>
  <si>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</si>
  <si>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</si>
  <si>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</si>
  <si>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</si>
  <si>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</si>
  <si>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</si>
  <si>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</si>
  <si>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</si>
  <si>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</si>
  <si>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</si>
  <si>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</si>
  <si>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</si>
  <si>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</si>
  <si>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</si>
  <si>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</si>
  <si>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</si>
  <si>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</si>
  <si>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</si>
  <si>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</si>
  <si>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</si>
  <si>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</si>
  <si>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</si>
  <si>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</si>
  <si>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</si>
  <si>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</si>
  <si>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</si>
  <si>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</si>
  <si>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</si>
  <si>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</si>
  <si>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</si>
  <si>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</si>
  <si>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</si>
  <si>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</si>
  <si>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</si>
  <si>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</si>
  <si>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</si>
  <si>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</si>
  <si>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</si>
  <si>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</si>
  <si>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</si>
  <si>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</si>
  <si>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</si>
  <si>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</si>
  <si>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</si>
  <si>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</si>
  <si>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</si>
  <si>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</si>
  <si>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</si>
  <si>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</si>
  <si>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</si>
  <si>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</si>
  <si>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</si>
  <si>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</si>
  <si>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</si>
  <si>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</si>
  <si>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</si>
  <si>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</si>
  <si>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</si>
  <si>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</si>
  <si>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</si>
  <si>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</si>
  <si>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</si>
  <si>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</si>
  <si>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</si>
  <si>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</si>
  <si>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</si>
  <si>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</si>
  <si>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</si>
  <si>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</si>
  <si>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</si>
  <si>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</si>
  <si>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</si>
  <si>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</si>
  <si>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</si>
  <si>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</si>
  <si>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</si>
  <si>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</si>
  <si>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</si>
  <si>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</si>
  <si>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</si>
  <si>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</si>
  <si>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</si>
  <si>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</si>
  <si>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</si>
  <si>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</si>
  <si>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</si>
  <si>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</si>
  <si>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</si>
  <si>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</si>
  <si>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</si>
  <si>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</si>
  <si>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</si>
  <si>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</si>
  <si>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</si>
  <si>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</si>
  <si>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</si>
  <si>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</si>
  <si>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</si>
  <si>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</si>
  <si>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</si>
  <si>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</si>
  <si>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</si>
  <si>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</si>
  <si>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</si>
  <si>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</si>
  <si>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</si>
  <si>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</si>
  <si>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</si>
  <si>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</si>
  <si>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</si>
  <si>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</si>
  <si>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</si>
  <si>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</si>
  <si>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</si>
  <si>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</si>
  <si>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</si>
  <si>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</si>
  <si>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</si>
  <si>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</si>
  <si>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</si>
  <si>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</si>
  <si>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</si>
  <si>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</si>
  <si>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</si>
  <si>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</si>
  <si>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</si>
  <si>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</si>
  <si>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</si>
  <si>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</si>
  <si>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</si>
  <si>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</si>
  <si>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</si>
  <si>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</si>
  <si>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</si>
  <si>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</si>
  <si>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</si>
  <si>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</si>
  <si>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</si>
  <si>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</si>
  <si>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</si>
  <si>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</si>
  <si>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</si>
  <si>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</si>
  <si>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</si>
  <si>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</si>
  <si>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</si>
  <si>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</si>
  <si>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</si>
  <si>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</si>
  <si>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</si>
  <si>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</si>
  <si>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</si>
  <si>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</si>
  <si>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</si>
  <si>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</si>
  <si>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</si>
  <si>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</si>
  <si>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</si>
  <si>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</si>
  <si>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</si>
  <si>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</si>
  <si>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</si>
  <si>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</si>
  <si>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</si>
  <si>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</si>
  <si>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</si>
  <si>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</si>
  <si>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</si>
  <si>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</si>
  <si>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</si>
  <si>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</si>
  <si>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</si>
  <si>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</si>
  <si>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</si>
  <si>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</si>
  <si>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</si>
  <si>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</si>
  <si>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</si>
  <si>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</si>
  <si>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</si>
  <si>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</si>
  <si>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</si>
  <si>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</si>
  <si>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</si>
  <si>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</si>
  <si>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</si>
  <si>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</si>
  <si>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</si>
  <si>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</si>
  <si>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</si>
  <si>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</si>
  <si>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</si>
  <si>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</si>
  <si>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</si>
  <si>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</si>
  <si>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</si>
  <si>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</si>
  <si>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</si>
  <si>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</si>
  <si>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</si>
  <si>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</si>
  <si>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</si>
  <si>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</si>
  <si>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</si>
  <si>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</si>
  <si>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</si>
  <si>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</si>
  <si>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</si>
  <si>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</si>
  <si>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</si>
  <si>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</si>
  <si>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</si>
  <si>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</si>
  <si>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</si>
  <si>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</si>
  <si>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</si>
  <si>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</si>
  <si>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</si>
  <si>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</si>
  <si>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</si>
  <si>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</si>
  <si>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</si>
  <si>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</si>
  <si>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</si>
  <si>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</si>
  <si>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</si>
  <si>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</si>
  <si>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</si>
  <si>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</si>
  <si>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</si>
  <si>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</si>
  <si>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</si>
  <si>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</si>
  <si>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</si>
  <si>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</si>
  <si>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</si>
  <si>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</si>
  <si>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</si>
  <si>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</si>
  <si>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</si>
  <si>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</si>
  <si>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</si>
  <si>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</si>
  <si>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</si>
  <si>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</si>
  <si>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</si>
  <si>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</si>
  <si>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</si>
  <si>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</si>
  <si>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</si>
  <si>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</si>
  <si>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</si>
  <si>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</si>
  <si>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</si>
  <si>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</si>
  <si>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</si>
  <si>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</si>
  <si>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</si>
  <si>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</si>
  <si>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</si>
  <si>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</si>
  <si>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</si>
  <si>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</si>
  <si>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</si>
  <si>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</si>
  <si>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</si>
  <si>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</si>
  <si>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</si>
  <si>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</si>
  <si>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</si>
  <si>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</si>
  <si>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</si>
  <si>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</si>
  <si>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</si>
  <si>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</si>
  <si>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</si>
  <si>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</si>
  <si>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</si>
  <si>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</si>
  <si>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</si>
  <si>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</si>
  <si>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</si>
  <si>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</si>
  <si>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</si>
  <si>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</si>
  <si>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</si>
  <si>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</si>
  <si>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</si>
  <si>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</si>
  <si>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</si>
  <si>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</si>
  <si>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</si>
  <si>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</si>
  <si>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</si>
  <si>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</si>
  <si>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</si>
  <si>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</si>
  <si>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</si>
  <si>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</si>
  <si>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</si>
  <si>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</si>
  <si>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</si>
  <si>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</si>
  <si>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</si>
  <si>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</si>
  <si>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</si>
  <si>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</si>
  <si>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</si>
  <si>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</si>
  <si>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</si>
  <si>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</si>
  <si>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</si>
  <si>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</si>
  <si>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</si>
  <si>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</si>
  <si>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</si>
  <si>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</si>
  <si>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</si>
  <si>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</si>
  <si>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</si>
  <si>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</si>
  <si>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</si>
  <si>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</si>
  <si>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</si>
  <si>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</si>
  <si>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</si>
  <si>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</si>
  <si>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</si>
  <si>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</si>
  <si>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</si>
  <si>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</si>
  <si>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</si>
  <si>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</si>
  <si>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</si>
  <si>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</si>
  <si>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</si>
  <si>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</si>
  <si>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</si>
  <si>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</si>
  <si>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</si>
  <si>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</si>
  <si>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</si>
  <si>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</si>
  <si>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</si>
  <si>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</si>
  <si>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</si>
  <si>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</si>
  <si>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</si>
  <si>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</si>
  <si>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</si>
  <si>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</si>
  <si>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</si>
  <si>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</si>
  <si>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</si>
  <si>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</si>
  <si>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</si>
  <si>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</si>
  <si>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</si>
  <si>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</si>
  <si>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</si>
  <si>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</si>
  <si>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</si>
  <si>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</si>
  <si>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</si>
  <si>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</si>
  <si>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</si>
  <si>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</si>
  <si>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</si>
  <si>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</si>
  <si>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</si>
  <si>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</si>
  <si>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</si>
  <si>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</si>
  <si>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</si>
  <si>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</si>
  <si>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</si>
  <si>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</si>
  <si>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</si>
  <si>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</si>
  <si>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</si>
  <si>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</si>
  <si>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</si>
  <si>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</si>
  <si>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</si>
  <si>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</si>
  <si>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</si>
  <si>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</si>
  <si>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</si>
  <si>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</si>
  <si>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</si>
  <si>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</si>
  <si>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</si>
  <si>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</si>
  <si>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</si>
  <si>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</si>
  <si>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</si>
  <si>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</si>
  <si>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</si>
  <si>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</si>
  <si>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</si>
  <si>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</si>
  <si>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</si>
  <si>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</si>
  <si>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</si>
  <si>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</si>
  <si>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</si>
  <si>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</si>
  <si>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</si>
  <si>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</si>
  <si>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</si>
  <si>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</si>
  <si>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</si>
  <si>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</si>
  <si>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</si>
  <si>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</si>
  <si>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</si>
  <si>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</si>
  <si>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</si>
  <si>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</si>
  <si>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</si>
  <si>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</si>
  <si>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</si>
  <si>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</si>
  <si>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</si>
  <si>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</si>
  <si>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</si>
  <si>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</si>
  <si>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</si>
  <si>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</si>
  <si>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</si>
  <si>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</si>
  <si>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</si>
  <si>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</si>
  <si>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</si>
  <si>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</si>
  <si>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</si>
  <si>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</si>
  <si>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</si>
  <si>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</si>
  <si>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</si>
  <si>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</si>
  <si>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</si>
  <si>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</si>
  <si>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</si>
  <si>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</si>
  <si>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</si>
  <si>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</si>
  <si>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</si>
  <si>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</si>
  <si>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</si>
  <si>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</si>
  <si>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</si>
  <si>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</si>
  <si>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</si>
  <si>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</si>
  <si>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</si>
  <si>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</si>
  <si>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</si>
  <si>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</si>
  <si>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</si>
  <si>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</si>
  <si>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</si>
  <si>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</si>
  <si>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</si>
  <si>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</si>
  <si>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</si>
  <si>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</si>
  <si>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</si>
  <si>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</si>
  <si>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</si>
  <si>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</si>
  <si>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</si>
  <si>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</si>
  <si>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</si>
  <si>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</si>
  <si>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</si>
  <si>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</si>
  <si>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</si>
  <si>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</si>
  <si>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</si>
  <si>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</si>
  <si>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</si>
  <si>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</si>
  <si>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</si>
  <si>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</si>
  <si>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</si>
  <si>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</si>
  <si>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</si>
  <si>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</si>
  <si>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</si>
  <si>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</si>
  <si>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</si>
  <si>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</si>
  <si>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</si>
  <si>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</si>
  <si>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</si>
  <si>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</si>
  <si>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</si>
  <si>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</si>
  <si>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</si>
  <si>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</si>
  <si>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</si>
  <si>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</si>
  <si>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</si>
  <si>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</si>
  <si>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</si>
  <si>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</si>
  <si>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</si>
  <si>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</si>
  <si>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</si>
  <si>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</si>
  <si>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</si>
  <si>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</si>
  <si>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</si>
  <si>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</si>
  <si>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</si>
  <si>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</si>
  <si>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</si>
  <si>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</si>
  <si>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</si>
  <si>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</si>
  <si>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</si>
  <si>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</si>
  <si>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</si>
  <si>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</si>
  <si>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</si>
  <si>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</si>
  <si>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</si>
  <si>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</si>
  <si>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</si>
  <si>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</si>
  <si>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</si>
  <si>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</si>
  <si>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</si>
  <si>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</si>
  <si>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</si>
  <si>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</si>
  <si>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</si>
  <si>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</si>
  <si>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</si>
  <si>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</si>
  <si>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</si>
  <si>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</si>
  <si>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</si>
  <si>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</si>
  <si>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</si>
  <si>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</si>
  <si>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</si>
  <si>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</si>
  <si>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</si>
  <si>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</si>
  <si>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</si>
  <si>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</si>
  <si>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</si>
  <si>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</si>
  <si>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</si>
  <si>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</si>
  <si>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</si>
  <si>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</si>
  <si>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</si>
  <si>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</si>
  <si>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</si>
  <si>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</si>
  <si>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</si>
  <si>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</si>
  <si>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</si>
  <si>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</si>
  <si>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</si>
  <si>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</si>
  <si>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</si>
  <si>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</si>
  <si>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</si>
  <si>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</si>
  <si>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</si>
  <si>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</si>
  <si>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</si>
  <si>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</si>
  <si>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</si>
  <si>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</si>
  <si>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</si>
  <si>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</si>
  <si>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</si>
  <si>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</si>
  <si>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</si>
  <si>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</si>
  <si>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</si>
  <si>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</si>
  <si>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</si>
  <si>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</si>
  <si>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</si>
  <si>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</si>
  <si>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</si>
  <si>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</si>
  <si>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</si>
  <si>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</si>
  <si>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</si>
  <si>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</si>
  <si>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</si>
  <si>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</si>
  <si>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</si>
  <si>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</si>
  <si>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</si>
  <si>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</si>
  <si>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</si>
  <si>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</si>
  <si>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</si>
  <si>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</si>
  <si>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</si>
  <si>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</si>
  <si>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</si>
  <si>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</si>
  <si>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</si>
  <si>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</si>
  <si>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</si>
  <si>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</si>
  <si>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</si>
  <si>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</si>
  <si>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</si>
  <si>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</si>
  <si>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</si>
  <si>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</si>
  <si>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</si>
  <si>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</si>
  <si>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</si>
  <si>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</si>
  <si>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</si>
  <si>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</si>
  <si>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</si>
  <si>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</si>
  <si>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</si>
  <si>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</si>
  <si>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</si>
  <si>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</si>
  <si>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</si>
  <si>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</si>
  <si>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</si>
  <si>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</si>
  <si>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</si>
  <si>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</si>
  <si>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</si>
  <si>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</si>
  <si>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</si>
  <si>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</si>
  <si>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</si>
  <si>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</si>
  <si>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</si>
  <si>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</si>
  <si>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</si>
  <si>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</si>
  <si>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</si>
  <si>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</si>
  <si>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</si>
  <si>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</si>
  <si>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</si>
  <si>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</si>
  <si>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</si>
  <si>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</si>
  <si>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</si>
  <si>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</si>
  <si>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</si>
  <si>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</si>
  <si>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</si>
  <si>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</si>
  <si>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</si>
  <si>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</si>
  <si>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</si>
  <si>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</si>
  <si>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</si>
  <si>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</si>
  <si>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</si>
  <si>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</si>
  <si>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</si>
  <si>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</si>
  <si>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</si>
  <si>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</si>
  <si>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</si>
  <si>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</si>
  <si>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</si>
  <si>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</si>
  <si>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</si>
  <si>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</si>
  <si>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</si>
  <si>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</si>
  <si>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</si>
  <si>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</si>
  <si>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</si>
  <si>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</si>
  <si>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</si>
  <si>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</si>
  <si>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</si>
  <si>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</si>
  <si>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</si>
  <si>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</si>
  <si>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</si>
  <si>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</si>
  <si>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</si>
  <si>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</si>
  <si>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</si>
  <si>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</si>
  <si>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</si>
  <si>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</si>
  <si>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</si>
  <si>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</si>
  <si>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</si>
  <si>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</si>
  <si>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</si>
  <si>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</si>
  <si>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</si>
  <si>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</si>
  <si>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</si>
  <si>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</si>
  <si>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</si>
  <si>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</si>
  <si>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</si>
  <si>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</si>
  <si>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</si>
  <si>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</si>
  <si>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</si>
  <si>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</si>
  <si>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</si>
  <si>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</si>
  <si>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</si>
  <si>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</si>
  <si>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</si>
  <si>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</si>
  <si>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</si>
  <si>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</si>
  <si>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</si>
  <si>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</si>
  <si>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</si>
  <si>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</si>
  <si>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</si>
  <si>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</si>
  <si>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</si>
  <si>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</si>
  <si>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</si>
  <si>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</si>
  <si>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</si>
  <si>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</si>
  <si>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</si>
  <si>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</si>
  <si>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</si>
  <si>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</si>
  <si>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</si>
  <si>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</si>
  <si>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</si>
  <si>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</si>
  <si>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</si>
  <si>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</si>
  <si>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</si>
  <si>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</si>
  <si>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</si>
  <si>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</si>
  <si>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</si>
  <si>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</si>
  <si>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</si>
  <si>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</si>
  <si>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</si>
  <si>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</si>
  <si>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</si>
  <si>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</si>
  <si>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</si>
  <si>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</si>
  <si>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</si>
  <si>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</si>
  <si>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</si>
  <si>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</si>
  <si>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</si>
  <si>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</si>
  <si>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</si>
  <si>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</si>
  <si>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</si>
  <si>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</si>
  <si>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</si>
  <si>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</si>
  <si>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</si>
  <si>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</si>
  <si>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</si>
  <si>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</si>
  <si>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</si>
  <si>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</si>
  <si>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</si>
  <si>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</si>
  <si>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</si>
  <si>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</si>
  <si>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</si>
  <si>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</si>
  <si>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</si>
  <si>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</si>
  <si>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</si>
  <si>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</si>
  <si>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</si>
  <si>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</si>
  <si>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</si>
  <si>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</si>
  <si>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</si>
  <si>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</si>
  <si>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</si>
  <si>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</si>
  <si>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</si>
  <si>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</si>
  <si>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</si>
  <si>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</si>
  <si>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</si>
  <si>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</si>
  <si>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</si>
  <si>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</si>
  <si>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</si>
  <si>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</si>
  <si>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</si>
  <si>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</si>
  <si>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</si>
  <si>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</si>
  <si>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</si>
  <si>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</si>
  <si>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</si>
  <si>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</si>
  <si>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</si>
  <si>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</si>
  <si>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</si>
  <si>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</si>
  <si>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</si>
  <si>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</si>
  <si>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</si>
  <si>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</si>
  <si>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</si>
  <si>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</si>
  <si>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</si>
  <si>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</si>
  <si>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</si>
  <si>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</si>
  <si>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</si>
  <si>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</si>
  <si>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</si>
  <si>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</si>
  <si>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</si>
  <si>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</si>
  <si>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</si>
  <si>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</si>
  <si>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</si>
  <si>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</si>
  <si>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</si>
  <si>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</si>
  <si>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</si>
  <si>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</si>
  <si>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</si>
  <si>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</si>
  <si>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</si>
  <si>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</si>
  <si>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</si>
  <si>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</si>
  <si>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</si>
  <si>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</si>
  <si>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</si>
  <si>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</si>
  <si>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</si>
  <si>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</si>
  <si>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</si>
  <si>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</si>
  <si>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</si>
  <si>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</si>
  <si>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</si>
  <si>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</si>
  <si>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</si>
  <si>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</si>
  <si>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</si>
  <si>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</si>
  <si>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</si>
  <si>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</si>
  <si>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</si>
  <si>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</si>
  <si>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</si>
  <si>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</si>
  <si>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</si>
  <si>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</si>
  <si>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</si>
  <si>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</si>
  <si>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</si>
  <si>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</si>
  <si>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</si>
  <si>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</si>
  <si>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</si>
  <si>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</si>
  <si>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</si>
  <si>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</si>
  <si>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</si>
  <si>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</si>
  <si>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</si>
  <si>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</si>
  <si>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</si>
  <si>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</si>
  <si>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</si>
  <si>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</si>
  <si>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</si>
  <si>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</si>
  <si>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</si>
  <si>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</si>
  <si>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</si>
  <si>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</si>
  <si>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</si>
  <si>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</si>
  <si>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</si>
  <si>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</si>
  <si>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</si>
  <si>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</si>
  <si>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</si>
  <si>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</si>
  <si>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</si>
  <si>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</si>
  <si>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</si>
  <si>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</si>
  <si>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</si>
  <si>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</si>
  <si>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</si>
  <si>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</si>
  <si>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</si>
  <si>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</si>
  <si>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</si>
  <si>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</si>
  <si>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</si>
  <si>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</si>
  <si>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</si>
  <si>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</si>
  <si>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</si>
  <si>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</si>
  <si>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</si>
  <si>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</si>
  <si>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</si>
  <si>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</si>
  <si>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</si>
  <si>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</si>
  <si>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</si>
  <si>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</si>
  <si>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</si>
  <si>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</si>
  <si>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</si>
  <si>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</si>
  <si>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</si>
  <si>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</si>
  <si>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</si>
  <si>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</si>
  <si>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</si>
  <si>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</si>
  <si>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</si>
  <si>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</si>
  <si>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</si>
  <si>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</si>
  <si>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</si>
  <si>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</si>
  <si>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</si>
  <si>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</si>
  <si>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</si>
  <si>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</si>
  <si>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</si>
  <si>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</si>
  <si>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</si>
  <si>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</si>
  <si>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</si>
  <si>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</si>
  <si>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</si>
  <si>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</si>
  <si>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</si>
  <si>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</si>
  <si>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</si>
  <si>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</si>
  <si>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</si>
  <si>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</si>
  <si>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</si>
  <si>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</si>
  <si>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</si>
  <si>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</si>
  <si>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</si>
  <si>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</si>
  <si>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</si>
  <si>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</si>
  <si>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</si>
  <si>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</si>
  <si>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</si>
  <si>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</si>
  <si>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</si>
  <si>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</si>
  <si>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</si>
  <si>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</si>
  <si>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</si>
  <si>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</si>
  <si>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</si>
  <si>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</si>
  <si>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</si>
  <si>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</si>
  <si>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</si>
  <si>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</si>
  <si>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</si>
  <si>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</si>
  <si>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</si>
  <si>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</si>
  <si>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</si>
  <si>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</si>
  <si>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</si>
  <si>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</si>
  <si>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</si>
  <si>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</si>
  <si>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</si>
  <si>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</si>
  <si>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</si>
  <si>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</si>
  <si>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</si>
  <si>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</si>
  <si>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</si>
  <si>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</si>
  <si>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</si>
  <si>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</si>
  <si>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</si>
  <si>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</si>
  <si>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</si>
  <si>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</si>
  <si>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</si>
  <si>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</si>
  <si>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</si>
  <si>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</si>
  <si>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</si>
  <si>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</si>
  <si>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</si>
  <si>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</si>
  <si>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</si>
  <si>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</si>
  <si>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</si>
  <si>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</si>
  <si>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</si>
  <si>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</si>
  <si>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</si>
  <si>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</si>
  <si>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</si>
  <si>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</si>
  <si>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</si>
  <si>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</si>
  <si>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</si>
  <si>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</si>
  <si>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</si>
  <si>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</si>
  <si>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</si>
  <si>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</si>
  <si>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</si>
  <si>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</si>
  <si>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</si>
  <si>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</si>
  <si>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</si>
  <si>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</si>
  <si>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</si>
  <si>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</si>
  <si>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</si>
  <si>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</si>
  <si>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</si>
  <si>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</si>
  <si>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</si>
  <si>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</si>
  <si>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</si>
  <si>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</si>
  <si>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</si>
  <si>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</si>
  <si>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</si>
  <si>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</si>
  <si>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</si>
  <si>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</si>
  <si>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</si>
  <si>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</si>
  <si>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</si>
  <si>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</si>
  <si>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</si>
  <si>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</si>
  <si>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</si>
  <si>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</si>
  <si>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</si>
  <si>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</si>
  <si>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</si>
  <si>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</si>
  <si>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</si>
  <si>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</si>
  <si>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</si>
  <si>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</si>
  <si>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</si>
  <si>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</si>
  <si>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</si>
  <si>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</si>
  <si>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</si>
  <si>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</si>
  <si>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</si>
  <si>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</si>
  <si>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</si>
  <si>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</si>
  <si>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</si>
  <si>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</si>
  <si>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</si>
  <si>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</si>
  <si>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</si>
  <si>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</si>
  <si>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</si>
  <si>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</si>
  <si>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</si>
  <si>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</si>
  <si>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</si>
  <si>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</si>
  <si>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</si>
  <si>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</si>
  <si>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</si>
  <si>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</si>
  <si>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</si>
  <si>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</si>
  <si>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</si>
  <si>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</si>
  <si>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</si>
  <si>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</si>
  <si>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</si>
  <si>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</si>
  <si>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</si>
  <si>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</si>
  <si>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</si>
  <si>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</si>
  <si>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</si>
  <si>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</si>
  <si>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</si>
  <si>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</si>
  <si>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</si>
  <si>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</si>
  <si>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</si>
  <si>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</si>
  <si>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</si>
  <si>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</si>
  <si>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</si>
  <si>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</si>
  <si>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</si>
  <si>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</si>
  <si>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</si>
  <si>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</si>
  <si>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</si>
  <si>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</si>
  <si>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</si>
  <si>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</si>
  <si>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</si>
  <si>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</si>
  <si>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</si>
  <si>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</si>
  <si>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</si>
  <si>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</si>
  <si>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</si>
  <si>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</si>
  <si>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</si>
  <si>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</si>
  <si>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</si>
  <si>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</si>
  <si>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</si>
  <si>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</si>
  <si>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</si>
  <si>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</si>
  <si>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</si>
  <si>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</si>
  <si>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</si>
  <si>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</si>
  <si>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</si>
  <si>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</si>
  <si>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</si>
  <si>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</si>
  <si>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</si>
  <si>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</si>
  <si>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</si>
  <si>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</si>
  <si>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</si>
  <si>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</si>
  <si>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</si>
  <si>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</si>
  <si>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</si>
  <si>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</si>
  <si>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</si>
  <si>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</si>
  <si>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</si>
  <si>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</si>
  <si>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</si>
  <si>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</si>
  <si>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</si>
  <si>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</si>
  <si>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</si>
  <si>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</si>
  <si>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</si>
  <si>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</si>
  <si>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</si>
  <si>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</si>
  <si>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</si>
  <si>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</si>
  <si>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</si>
  <si>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</si>
  <si>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</si>
  <si>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</si>
  <si>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</si>
  <si>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</si>
  <si>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</si>
  <si>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</si>
  <si>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</si>
  <si>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</si>
  <si>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</si>
  <si>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</si>
  <si>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</si>
  <si>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</si>
  <si>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</si>
  <si>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</si>
  <si>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</si>
  <si>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</si>
  <si>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</si>
  <si>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</si>
  <si>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</si>
  <si>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</si>
  <si>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</si>
  <si>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</si>
  <si>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</si>
  <si>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</si>
  <si>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</si>
  <si>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</si>
  <si>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</si>
  <si>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</si>
  <si>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</si>
  <si>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</si>
  <si>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</si>
  <si>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</si>
  <si>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</si>
  <si>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</si>
  <si>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</si>
  <si>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</si>
  <si>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</si>
  <si>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</si>
  <si>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</si>
  <si>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</si>
  <si>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</si>
  <si>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</si>
  <si>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</si>
  <si>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</si>
  <si>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</si>
  <si>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</si>
  <si>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</si>
  <si>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</si>
  <si>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</si>
  <si>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</si>
  <si>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</si>
  <si>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</si>
  <si>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</si>
  <si>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</si>
  <si>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</si>
  <si>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</si>
  <si>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</si>
  <si>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</si>
  <si>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</si>
  <si>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</si>
  <si>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</si>
  <si>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</si>
  <si>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</si>
  <si>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</si>
  <si>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</si>
  <si>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</si>
  <si>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</si>
  <si>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</si>
  <si>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</si>
  <si>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</si>
  <si>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</si>
  <si>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</si>
  <si>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</si>
  <si>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</si>
  <si>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</si>
  <si>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</si>
  <si>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</si>
  <si>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</si>
  <si>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</si>
  <si>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</si>
  <si>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</si>
  <si>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</si>
  <si>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</si>
  <si>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</si>
  <si>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</si>
  <si>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</si>
  <si>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</si>
  <si>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</si>
  <si>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</si>
  <si>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</si>
  <si>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</si>
  <si>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</si>
  <si>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</si>
  <si>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</si>
  <si>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</si>
  <si>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</si>
  <si>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</si>
  <si>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</si>
  <si>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</si>
  <si>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</si>
  <si>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</si>
  <si>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</si>
  <si>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</si>
  <si>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</si>
  <si>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</si>
  <si>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</si>
  <si>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</si>
  <si>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</si>
  <si>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</si>
  <si>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</si>
  <si>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</si>
  <si>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</si>
  <si>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</si>
  <si>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</si>
  <si>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</si>
  <si>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</si>
  <si>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</si>
  <si>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</si>
  <si>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</si>
  <si>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</si>
  <si>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</si>
  <si>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</si>
  <si>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</si>
  <si>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</si>
  <si>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</si>
  <si>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</si>
  <si>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</si>
  <si>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</si>
  <si>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</si>
  <si>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</si>
  <si>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</si>
  <si>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</si>
  <si>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</si>
  <si>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</si>
  <si>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</si>
  <si>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</si>
  <si>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</si>
  <si>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</si>
  <si>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</si>
  <si>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</si>
  <si>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</si>
  <si>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</si>
  <si>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</si>
  <si>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</si>
  <si>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</si>
  <si>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</si>
  <si>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</si>
  <si>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</si>
  <si>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</si>
  <si>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</si>
  <si>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</si>
  <si>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</si>
  <si>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</si>
  <si>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</si>
  <si>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</si>
  <si>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</si>
  <si>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</si>
  <si>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</si>
  <si>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</si>
  <si>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</si>
  <si>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</si>
  <si>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</si>
  <si>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</si>
  <si>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</si>
  <si>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</si>
  <si>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</si>
  <si>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</si>
  <si>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</si>
  <si>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</si>
  <si>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</si>
  <si>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</si>
  <si>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</si>
  <si>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</si>
  <si>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</si>
  <si>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</si>
  <si>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</si>
  <si>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</si>
  <si>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</si>
  <si>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</si>
  <si>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</si>
  <si>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</si>
  <si>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</si>
  <si>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</si>
  <si>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</si>
  <si>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</si>
  <si>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</si>
  <si>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</si>
  <si>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</si>
  <si>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</si>
  <si>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</si>
  <si>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</si>
  <si>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</si>
  <si>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</si>
  <si>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</si>
  <si>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</si>
  <si>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</si>
  <si>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</si>
  <si>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</si>
  <si>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</si>
  <si>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</si>
  <si>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</si>
  <si>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</si>
  <si>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</si>
  <si>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</si>
  <si>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</si>
  <si>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</si>
  <si>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</si>
  <si>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</si>
  <si>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</si>
  <si>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</si>
  <si>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</si>
  <si>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</si>
  <si>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</si>
  <si>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</si>
  <si>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</si>
  <si>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</si>
  <si>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</si>
  <si>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</si>
  <si>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</si>
  <si>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</si>
  <si>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</si>
  <si>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</si>
  <si>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</si>
  <si>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</si>
  <si>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</si>
  <si>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</si>
  <si>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</si>
  <si>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</si>
  <si>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</si>
  <si>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</si>
  <si>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</si>
  <si>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</si>
  <si>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</si>
  <si>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</si>
  <si>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</si>
  <si>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</si>
  <si>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</si>
  <si>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</si>
  <si>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</si>
  <si>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</si>
  <si>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</si>
  <si>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</si>
  <si>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</si>
  <si>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</si>
  <si>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</si>
  <si>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</si>
  <si>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</si>
  <si>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</si>
  <si>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</si>
  <si>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</si>
  <si>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</si>
  <si>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</si>
  <si>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</si>
  <si>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</si>
  <si>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</si>
  <si>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</si>
  <si>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</si>
  <si>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</si>
  <si>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</si>
  <si>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</si>
  <si>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</si>
  <si>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</si>
  <si>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</si>
  <si>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</si>
  <si>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</si>
  <si>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</si>
  <si>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</si>
  <si>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</si>
  <si>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</si>
  <si>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</si>
  <si>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</si>
  <si>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</si>
  <si>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</si>
  <si>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</si>
  <si>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</si>
  <si>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</si>
  <si>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</si>
  <si>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</si>
  <si>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</si>
  <si>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</si>
  <si>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</si>
  <si>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</si>
  <si>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</si>
  <si>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</si>
  <si>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</si>
  <si>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</si>
  <si>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</si>
  <si>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</si>
  <si>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</si>
  <si>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</si>
  <si>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</si>
  <si>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</si>
  <si>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</si>
  <si>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</si>
  <si>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</si>
  <si>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</si>
  <si>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</si>
  <si>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</si>
  <si>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</si>
  <si>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</si>
  <si>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</si>
  <si>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</si>
  <si>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</si>
  <si>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</si>
  <si>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</si>
  <si>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</si>
  <si>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</si>
  <si>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</si>
  <si>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</si>
  <si>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</si>
  <si>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</si>
  <si>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</si>
  <si>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</si>
  <si>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</si>
  <si>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</si>
  <si>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</si>
  <si>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</si>
  <si>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</si>
  <si>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</si>
  <si>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</si>
  <si>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</si>
  <si>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</si>
  <si>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</si>
  <si>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</si>
  <si>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</si>
  <si>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</si>
  <si>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</si>
  <si>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</si>
  <si>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</si>
  <si>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</si>
  <si>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</si>
  <si>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</si>
  <si>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</si>
  <si>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</si>
  <si>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</si>
  <si>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</si>
  <si>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</si>
  <si>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</si>
  <si>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</si>
  <si>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</si>
  <si>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</si>
  <si>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</si>
  <si>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</si>
  <si>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</si>
  <si>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</si>
  <si>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</si>
  <si>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</si>
  <si>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</si>
  <si>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</si>
  <si>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</si>
  <si>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</si>
  <si>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</si>
  <si>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</si>
  <si>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</si>
  <si>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</si>
  <si>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</si>
  <si>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</si>
  <si>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</si>
  <si>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</si>
  <si>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</si>
  <si>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</si>
  <si>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</si>
  <si>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</si>
  <si>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</si>
  <si>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</si>
  <si>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</si>
  <si>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</si>
  <si>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</si>
  <si>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</si>
  <si>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</si>
  <si>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</si>
  <si>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</si>
  <si>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</si>
  <si>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</si>
  <si>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</si>
  <si>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</si>
  <si>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</si>
  <si>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</si>
  <si>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</si>
  <si>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</si>
  <si>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</si>
  <si>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</si>
  <si>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</si>
  <si>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</si>
  <si>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</si>
  <si>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</si>
  <si>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</si>
  <si>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</si>
  <si>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</si>
  <si>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</si>
  <si>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</si>
  <si>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</si>
  <si>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</si>
  <si>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</si>
  <si>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</si>
  <si>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</si>
  <si>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</si>
  <si>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</si>
  <si>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</si>
  <si>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</si>
  <si>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</si>
  <si>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</si>
  <si>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</si>
  <si>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</si>
  <si>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</si>
  <si>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</si>
  <si>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</si>
  <si>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</si>
  <si>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</si>
  <si>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</si>
  <si>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</si>
  <si>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</si>
  <si>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</si>
  <si>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</si>
  <si>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</si>
  <si>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</si>
  <si>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</si>
  <si>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</si>
  <si>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</si>
  <si>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</si>
  <si>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</si>
  <si>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</si>
  <si>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</si>
  <si>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</si>
  <si>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</si>
  <si>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</si>
  <si>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</si>
  <si>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</si>
  <si>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</si>
  <si>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</si>
  <si>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</si>
  <si>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</si>
  <si>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</si>
  <si>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</si>
  <si>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</si>
  <si>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</si>
  <si>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</si>
  <si>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</si>
  <si>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</si>
  <si>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</si>
  <si>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</si>
  <si>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</si>
  <si>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</si>
  <si>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</si>
  <si>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</si>
  <si>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</si>
  <si>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</si>
  <si>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</si>
  <si>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</si>
  <si>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</si>
  <si>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</si>
  <si>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</si>
  <si>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</si>
  <si>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</si>
  <si>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</si>
  <si>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</si>
  <si>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</si>
  <si>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</si>
  <si>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</si>
  <si>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</si>
  <si>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</si>
  <si>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</si>
  <si>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</si>
  <si>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</si>
  <si>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</si>
  <si>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</si>
  <si>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</si>
  <si>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</si>
  <si>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</si>
  <si>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</si>
  <si>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</si>
  <si>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</si>
  <si>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</si>
  <si>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</si>
  <si>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</si>
  <si>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</si>
  <si>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</si>
  <si>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</si>
  <si>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</si>
  <si>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</si>
  <si>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</si>
  <si>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</si>
  <si>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</si>
  <si>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</si>
  <si>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</si>
  <si>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</si>
  <si>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</si>
  <si>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</si>
  <si>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</si>
  <si>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</si>
  <si>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</si>
  <si>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</si>
  <si>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</si>
  <si>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</si>
  <si>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</si>
  <si>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</si>
  <si>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</si>
  <si>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</si>
  <si>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</si>
  <si>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</si>
  <si>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</si>
  <si>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</si>
  <si>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</si>
  <si>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</si>
  <si>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</si>
  <si>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</si>
  <si>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</si>
  <si>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</si>
  <si>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</si>
  <si>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</si>
  <si>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</si>
  <si>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</si>
  <si>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</si>
  <si>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</si>
  <si>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</si>
  <si>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</si>
  <si>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</si>
  <si>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</si>
  <si>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</si>
  <si>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</si>
  <si>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</si>
  <si>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</si>
  <si>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</si>
  <si>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</si>
  <si>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</si>
  <si>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</si>
  <si>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</si>
  <si>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</si>
  <si>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</si>
  <si>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</si>
  <si>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</si>
  <si>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</si>
  <si>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</si>
  <si>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</si>
  <si>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</si>
  <si>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</si>
  <si>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</si>
  <si>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</si>
  <si>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</si>
  <si>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</si>
  <si>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</si>
  <si>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</si>
  <si>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</si>
  <si>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</si>
  <si>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</si>
  <si>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</si>
  <si>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</si>
  <si>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</si>
  <si>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</si>
  <si>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</si>
  <si>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</si>
  <si>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</si>
  <si>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</si>
  <si>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</si>
  <si>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</si>
  <si>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</si>
  <si>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</si>
  <si>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</si>
  <si>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</si>
  <si>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</si>
  <si>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</si>
  <si>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</si>
  <si>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</si>
  <si>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</si>
  <si>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</si>
  <si>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</si>
  <si>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</si>
  <si>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</si>
  <si>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</si>
  <si>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</si>
  <si>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</si>
  <si>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</si>
  <si>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</si>
  <si>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</si>
  <si>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</si>
  <si>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</si>
  <si>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</si>
  <si>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</si>
  <si>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</si>
  <si>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</si>
  <si>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</si>
  <si>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</si>
  <si>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</si>
  <si>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</si>
  <si>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</si>
  <si>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</si>
  <si>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</si>
  <si>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</si>
  <si>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</si>
  <si>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</si>
  <si>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</si>
  <si>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</si>
  <si>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</si>
  <si>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</si>
  <si>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</si>
  <si>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</si>
  <si>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</si>
  <si>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</si>
  <si>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</si>
  <si>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</si>
  <si>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</si>
  <si>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</si>
  <si>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</si>
  <si>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</si>
  <si>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</si>
  <si>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</si>
  <si>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</si>
  <si>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</si>
  <si>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</si>
  <si>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</si>
  <si>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</si>
  <si>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</si>
  <si>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</si>
  <si>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</si>
  <si>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</si>
  <si>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</si>
  <si>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</si>
  <si>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</si>
  <si>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</si>
  <si>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</si>
  <si>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</si>
  <si>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</si>
  <si>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</si>
  <si>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</si>
  <si>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</si>
  <si>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</si>
  <si>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</si>
  <si>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</si>
  <si>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</si>
  <si>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</si>
  <si>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</si>
  <si>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</si>
  <si>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</si>
  <si>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</si>
  <si>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</si>
  <si>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</si>
  <si>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</si>
  <si>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</si>
  <si>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</si>
  <si>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</si>
  <si>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</si>
  <si>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</si>
  <si>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</si>
  <si>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</si>
  <si>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</si>
  <si>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</si>
  <si>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</si>
  <si>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</si>
  <si>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</si>
  <si>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</si>
  <si>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</si>
  <si>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</si>
  <si>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</si>
  <si>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</si>
  <si>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</si>
  <si>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</si>
  <si>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</si>
  <si>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</si>
  <si>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</si>
  <si>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</si>
  <si>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</si>
  <si>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</si>
  <si>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</si>
  <si>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</si>
  <si>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</si>
  <si>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</si>
  <si>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</si>
  <si>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</si>
  <si>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</si>
  <si>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</si>
  <si>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</si>
  <si>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</si>
  <si>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</si>
  <si>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</si>
  <si>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</si>
  <si>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</si>
  <si>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</si>
  <si>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</si>
  <si>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</si>
  <si>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</si>
  <si>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</si>
  <si>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</si>
  <si>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</si>
  <si>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</si>
  <si>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</si>
  <si>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</si>
  <si>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</si>
  <si>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</si>
  <si>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</si>
  <si>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</si>
  <si>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</si>
  <si>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</si>
  <si>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</si>
  <si>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</si>
  <si>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</si>
  <si>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</si>
  <si>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</si>
  <si>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</si>
  <si>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</si>
  <si>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</si>
  <si>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</si>
  <si>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</si>
  <si>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</si>
  <si>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</si>
  <si>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</si>
  <si>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</si>
  <si>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</si>
  <si>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</si>
  <si>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</si>
  <si>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</si>
  <si>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</si>
  <si>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</si>
  <si>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</si>
  <si>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</si>
  <si>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</si>
  <si>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</si>
  <si>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</si>
  <si>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</si>
  <si>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</si>
  <si>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</si>
  <si>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</si>
  <si>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</si>
  <si>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</si>
  <si>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</si>
  <si>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</si>
  <si>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</si>
  <si>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</si>
  <si>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</si>
  <si>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</si>
  <si>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</si>
  <si>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</si>
  <si>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</si>
  <si>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</si>
  <si>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</si>
  <si>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</si>
  <si>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</si>
  <si>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</si>
  <si>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</si>
  <si>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</si>
  <si>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</si>
  <si>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</si>
  <si>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</si>
  <si>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</si>
  <si>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</si>
  <si>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</si>
  <si>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</si>
  <si>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</si>
  <si>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</si>
  <si>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</si>
  <si>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</si>
  <si>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</si>
  <si>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</si>
  <si>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</si>
  <si>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</si>
  <si>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</si>
  <si>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</si>
  <si>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</si>
  <si>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</si>
  <si>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</si>
  <si>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</si>
  <si>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</si>
  <si>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</si>
  <si>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</si>
  <si>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</si>
  <si>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</si>
  <si>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</si>
  <si>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</si>
  <si>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</si>
  <si>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</si>
  <si>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</si>
  <si>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</si>
  <si>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</si>
  <si>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</si>
  <si>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</si>
  <si>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</si>
  <si>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</si>
  <si>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</si>
  <si>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</si>
  <si>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</si>
  <si>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</si>
  <si>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</si>
  <si>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</si>
  <si>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</si>
  <si>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</si>
  <si>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</si>
  <si>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</si>
  <si>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</si>
  <si>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</si>
  <si>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</si>
  <si>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</si>
  <si>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</si>
  <si>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</si>
  <si>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</si>
  <si>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</si>
  <si>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</si>
  <si>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</si>
  <si>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</si>
  <si>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</si>
  <si>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</si>
  <si>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</si>
  <si>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</si>
  <si>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</si>
  <si>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</si>
  <si>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</si>
  <si>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</si>
  <si>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</si>
  <si>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</si>
  <si>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</si>
  <si>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</si>
  <si>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</si>
  <si>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</si>
  <si>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</si>
  <si>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</si>
  <si>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</si>
  <si>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</si>
  <si>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</si>
  <si>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</si>
  <si>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</si>
  <si>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</si>
  <si>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</si>
  <si>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</si>
  <si>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</si>
  <si>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</si>
  <si>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</si>
  <si>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</si>
  <si>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</si>
  <si>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</si>
  <si>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</si>
  <si>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</si>
  <si>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</si>
  <si>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</si>
  <si>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</si>
  <si>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</si>
  <si>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</si>
  <si>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</si>
  <si>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</si>
  <si>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</si>
  <si>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</si>
  <si>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</si>
  <si>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</si>
  <si>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</si>
  <si>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</si>
  <si>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</si>
  <si>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</si>
  <si>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</si>
  <si>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</si>
  <si>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</si>
  <si>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</si>
  <si>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</si>
  <si>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</si>
  <si>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</si>
  <si>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</si>
  <si>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</si>
  <si>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</si>
  <si>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</si>
  <si>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</si>
  <si>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</si>
  <si>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</si>
  <si>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</si>
  <si>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</si>
  <si>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</si>
  <si>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</si>
  <si>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</si>
  <si>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</si>
  <si>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</si>
  <si>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</si>
  <si>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</si>
  <si>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</si>
  <si>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</si>
  <si>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</si>
  <si>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</si>
  <si>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</si>
  <si>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</si>
  <si>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</si>
  <si>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</si>
  <si>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</si>
  <si>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</si>
  <si>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</si>
  <si>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</si>
  <si>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</si>
  <si>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</si>
  <si>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</si>
  <si>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</si>
  <si>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</si>
  <si>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</si>
  <si>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</si>
  <si>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</si>
  <si>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</si>
  <si>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</si>
  <si>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</si>
  <si>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</si>
  <si>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</si>
  <si>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</si>
  <si>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</si>
  <si>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</si>
  <si>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</si>
  <si>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</si>
  <si>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</si>
  <si>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</si>
  <si>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</si>
  <si>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</si>
  <si>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</si>
  <si>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</si>
  <si>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</si>
  <si>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</si>
  <si>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</si>
  <si>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</si>
  <si>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</si>
  <si>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</si>
  <si>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</si>
  <si>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</si>
  <si>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</si>
  <si>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</si>
  <si>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</si>
  <si>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</si>
  <si>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</si>
  <si>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</si>
  <si>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</si>
  <si>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</si>
  <si>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</si>
  <si>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</si>
  <si>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</si>
  <si>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</si>
  <si>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</si>
  <si>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</si>
  <si>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</si>
  <si>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</si>
  <si>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</si>
  <si>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</si>
  <si>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</si>
  <si>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</si>
  <si>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</si>
  <si>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</si>
  <si>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</si>
  <si>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</si>
  <si>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</si>
  <si>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</si>
  <si>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</si>
  <si>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</si>
  <si>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</si>
  <si>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</si>
  <si>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</si>
  <si>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</si>
  <si>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</si>
  <si>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</si>
  <si>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</si>
  <si>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</si>
  <si>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</si>
  <si>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</si>
  <si>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</si>
  <si>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</si>
  <si>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</si>
  <si>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</si>
  <si>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</si>
  <si>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</si>
  <si>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</si>
  <si>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</si>
  <si>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</si>
  <si>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</si>
  <si>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</si>
  <si>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</si>
  <si>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</si>
  <si>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</si>
  <si>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</si>
  <si>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</si>
  <si>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</si>
  <si>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</si>
  <si>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</si>
  <si>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</si>
  <si>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</si>
  <si>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</si>
  <si>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</si>
  <si>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</si>
  <si>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</si>
  <si>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</si>
  <si>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</si>
  <si>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</si>
  <si>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</si>
  <si>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</si>
  <si>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</si>
  <si>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</si>
  <si>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</si>
  <si>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</si>
  <si>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</si>
  <si>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</si>
  <si>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</si>
  <si>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</si>
  <si>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</si>
  <si>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</si>
  <si>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</si>
  <si>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</si>
  <si>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</si>
  <si>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</si>
  <si>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</si>
  <si>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</si>
  <si>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</si>
  <si>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</si>
  <si>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</si>
  <si>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</si>
  <si>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</si>
  <si>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</si>
  <si>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</si>
  <si>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</si>
  <si>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</si>
  <si>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</si>
  <si>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</si>
  <si>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</si>
  <si>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</si>
  <si>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</si>
  <si>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</si>
  <si>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</si>
  <si>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</si>
  <si>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</si>
  <si>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</si>
  <si>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</si>
  <si>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</si>
  <si>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</si>
  <si>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</si>
  <si>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</si>
  <si>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</si>
  <si>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</si>
  <si>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</si>
  <si>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</si>
  <si>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</si>
  <si>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</si>
  <si>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</si>
  <si>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</si>
  <si>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</si>
  <si>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</si>
  <si>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</si>
  <si>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</si>
  <si>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</si>
  <si>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</si>
  <si>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</si>
  <si>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</si>
  <si>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</si>
  <si>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</si>
  <si>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</si>
  <si>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</si>
  <si>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</si>
  <si>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</si>
  <si>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</si>
  <si>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</si>
  <si>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</si>
  <si>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</si>
  <si>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</si>
  <si>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</si>
  <si>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</si>
  <si>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</si>
  <si>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</si>
  <si>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</si>
  <si>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</si>
  <si>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</si>
  <si>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</si>
  <si>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</si>
  <si>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</si>
  <si>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</si>
  <si>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</si>
  <si>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</si>
  <si>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</si>
  <si>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</si>
  <si>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</si>
  <si>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</si>
  <si>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</si>
  <si>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</si>
  <si>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</si>
  <si>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</si>
  <si>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</si>
  <si>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</si>
  <si>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</si>
  <si>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</si>
  <si>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</si>
  <si>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</si>
  <si>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</si>
  <si>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</si>
  <si>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</si>
  <si>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</si>
  <si>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</si>
  <si>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</si>
  <si>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</si>
  <si>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</si>
  <si>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</si>
  <si>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</si>
  <si>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</si>
  <si>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</si>
  <si>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</si>
  <si>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</si>
  <si>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</si>
  <si>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</si>
  <si>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</si>
  <si>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</si>
  <si>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</si>
  <si>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</si>
  <si>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</si>
  <si>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</si>
  <si>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</si>
  <si>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</si>
  <si>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</si>
  <si>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</si>
  <si>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</si>
  <si>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</si>
  <si>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</si>
  <si>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</si>
  <si>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</si>
  <si>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</si>
  <si>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</si>
  <si>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</si>
  <si>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</si>
  <si>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</si>
  <si>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</si>
  <si>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</si>
  <si>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</si>
  <si>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</si>
  <si>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</si>
  <si>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</si>
  <si>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</si>
  <si>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</si>
  <si>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</si>
  <si>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</si>
  <si>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</si>
  <si>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</si>
  <si>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</si>
  <si>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</si>
  <si>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</si>
  <si>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</si>
  <si>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</si>
  <si>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</si>
  <si>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</si>
  <si>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</si>
  <si>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</si>
  <si>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</si>
  <si>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</si>
  <si>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</si>
  <si>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</si>
  <si>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</si>
  <si>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</si>
  <si>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</si>
  <si>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</si>
  <si>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</si>
  <si>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</si>
  <si>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</si>
  <si>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</si>
  <si>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</si>
  <si>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</si>
  <si>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</si>
  <si>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</si>
  <si>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</si>
  <si>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</si>
  <si>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</si>
  <si>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</si>
  <si>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</si>
  <si>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</si>
  <si>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</si>
  <si>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</si>
  <si>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</si>
  <si>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</si>
  <si>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</si>
  <si>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</si>
  <si>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</si>
  <si>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</si>
  <si>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</si>
  <si>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</si>
  <si>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</si>
  <si>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</si>
  <si>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</si>
  <si>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</si>
  <si>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</si>
  <si>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</si>
  <si>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</si>
  <si>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</si>
  <si>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</si>
  <si>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</si>
  <si>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</si>
  <si>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</si>
  <si>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</si>
  <si>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</si>
  <si>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</si>
  <si>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</si>
  <si>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</si>
  <si>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</si>
  <si>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</si>
  <si>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</si>
  <si>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</si>
  <si>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</si>
  <si>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</si>
  <si>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</si>
  <si>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</si>
  <si>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</si>
  <si>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</si>
  <si>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</si>
  <si>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</si>
  <si>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</si>
  <si>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</si>
  <si>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</si>
  <si>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</si>
  <si>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</si>
  <si>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</si>
  <si>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</si>
  <si>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</si>
  <si>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</si>
  <si>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</si>
  <si>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</si>
  <si>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</si>
  <si>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</si>
  <si>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</si>
  <si>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</si>
  <si>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</si>
  <si>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</si>
  <si>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</si>
  <si>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</si>
  <si>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</si>
  <si>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</si>
  <si>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</si>
  <si>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</si>
  <si>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</si>
  <si>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</si>
  <si>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</si>
  <si>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</si>
  <si>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</si>
  <si>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</si>
  <si>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</si>
  <si>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</si>
  <si>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</si>
  <si>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</si>
  <si>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</si>
  <si>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</si>
  <si>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</si>
  <si>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</si>
  <si>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</si>
  <si>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</si>
  <si>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</si>
  <si>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</si>
  <si>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</si>
  <si>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</si>
  <si>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</si>
  <si>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</si>
  <si>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</si>
  <si>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</si>
  <si>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</si>
  <si>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</si>
  <si>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</si>
  <si>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</si>
  <si>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</si>
  <si>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</si>
  <si>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</si>
  <si>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</si>
  <si>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</si>
  <si>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</si>
  <si>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</si>
  <si>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</si>
  <si>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</si>
  <si>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</si>
  <si>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</si>
  <si>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</si>
  <si>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</si>
  <si>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</si>
  <si>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</si>
  <si>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</si>
  <si>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</si>
  <si>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</si>
  <si>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</si>
  <si>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</si>
  <si>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</si>
  <si>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</si>
  <si>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</si>
  <si>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</si>
  <si>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</si>
  <si>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</si>
  <si>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</si>
  <si>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</si>
  <si>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</si>
  <si>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</si>
  <si>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</si>
  <si>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</si>
  <si>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</si>
  <si>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</si>
  <si>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</si>
  <si>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</si>
  <si>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</si>
  <si>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</si>
  <si>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</si>
  <si>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</si>
  <si>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</si>
  <si>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</si>
  <si>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</si>
  <si>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</si>
  <si>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</si>
  <si>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</si>
  <si>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</si>
  <si>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</si>
  <si>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</si>
  <si>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</si>
  <si>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</si>
  <si>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</si>
  <si>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</si>
  <si>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</si>
  <si>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</si>
  <si>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</si>
  <si>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</si>
  <si>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</si>
  <si>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</si>
  <si>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</si>
  <si>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</si>
  <si>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</si>
  <si>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</si>
  <si>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</si>
  <si>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</si>
  <si>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</si>
  <si>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</si>
  <si>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</si>
  <si>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</si>
  <si>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</si>
  <si>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</si>
  <si>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</si>
  <si>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</si>
  <si>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</si>
  <si>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</si>
  <si>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</si>
  <si>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</si>
  <si>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</si>
  <si>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</si>
  <si>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</si>
  <si>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</si>
  <si>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</si>
  <si>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</si>
  <si>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</si>
  <si>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</si>
  <si>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</si>
  <si>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</si>
  <si>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</si>
  <si>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</si>
  <si>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</si>
  <si>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</si>
  <si>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</si>
  <si>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</si>
  <si>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</si>
  <si>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</si>
  <si>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</si>
  <si>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</si>
  <si>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</si>
  <si>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</si>
  <si>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</si>
  <si>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</si>
  <si>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</si>
  <si>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</si>
  <si>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</si>
  <si>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</si>
  <si>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</si>
  <si>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</si>
  <si>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</si>
  <si>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</si>
  <si>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</si>
  <si>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</si>
  <si>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</si>
  <si>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</si>
  <si>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</si>
  <si>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</si>
  <si>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</si>
  <si>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</si>
  <si>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</si>
  <si>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</si>
  <si>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</si>
  <si>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</si>
  <si>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</si>
  <si>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</si>
  <si>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</si>
  <si>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</si>
  <si>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</si>
  <si>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</si>
  <si>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</si>
  <si>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</si>
  <si>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</si>
  <si>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</si>
  <si>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</si>
  <si>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</si>
  <si>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</si>
  <si>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</si>
  <si>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</si>
  <si>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</si>
  <si>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</si>
  <si>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</si>
  <si>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</si>
  <si>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</si>
  <si>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</si>
  <si>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</si>
  <si>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</si>
  <si>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</si>
  <si>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</si>
  <si>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</si>
  <si>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</si>
  <si>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</si>
  <si>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</si>
  <si>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</si>
  <si>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</si>
  <si>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</si>
  <si>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</si>
  <si>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</si>
  <si>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</si>
  <si>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</si>
  <si>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</si>
  <si>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</si>
  <si>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</si>
  <si>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</si>
  <si>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</si>
  <si>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</si>
  <si>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</si>
  <si>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</si>
  <si>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</si>
  <si>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</si>
  <si>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</si>
  <si>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</si>
  <si>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</si>
  <si>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</si>
  <si>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</si>
  <si>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</si>
  <si>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</si>
  <si>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</si>
  <si>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</si>
  <si>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</si>
  <si>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</si>
  <si>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</si>
  <si>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</si>
  <si>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</si>
  <si>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</si>
  <si>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</si>
  <si>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</si>
  <si>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</si>
  <si>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</si>
  <si>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</si>
  <si>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</si>
  <si>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</si>
  <si>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</si>
  <si>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</si>
  <si>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</si>
  <si>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</si>
  <si>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</si>
  <si>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</si>
  <si>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</si>
  <si>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</si>
  <si>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</si>
  <si>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</si>
  <si>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</si>
  <si>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</si>
  <si>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</si>
  <si>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</si>
  <si>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</si>
  <si>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</si>
  <si>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</si>
  <si>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</si>
  <si>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</si>
  <si>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</si>
  <si>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</si>
  <si>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</si>
  <si>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</si>
  <si>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</si>
  <si>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</si>
  <si>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</si>
  <si>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</si>
  <si>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</si>
  <si>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</si>
  <si>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</si>
  <si>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</si>
  <si>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</si>
  <si>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</si>
  <si>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</si>
  <si>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</si>
  <si>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</si>
  <si>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</si>
  <si>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</si>
  <si>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</si>
  <si>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</si>
  <si>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</si>
  <si>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</si>
  <si>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</si>
  <si>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</si>
  <si>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</si>
  <si>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</si>
  <si>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</si>
  <si>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</si>
  <si>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</si>
  <si>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</si>
  <si>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</si>
  <si>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</si>
  <si>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</si>
  <si>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</si>
  <si>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</si>
  <si>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</si>
  <si>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</si>
  <si>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</si>
  <si>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</si>
  <si>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</si>
  <si>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</si>
  <si>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</si>
  <si>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</si>
  <si>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</si>
  <si>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</si>
  <si>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</si>
  <si>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</si>
  <si>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</si>
  <si>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</si>
  <si>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</si>
  <si>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</si>
  <si>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</si>
  <si>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</si>
  <si>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</si>
  <si>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</si>
  <si>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</si>
  <si>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</si>
  <si>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</si>
  <si>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</si>
  <si>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</si>
  <si>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</si>
  <si>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</si>
  <si>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</si>
  <si>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</si>
  <si>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</si>
  <si>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</si>
  <si>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</si>
  <si>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</si>
  <si>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</si>
  <si>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</si>
  <si>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</si>
  <si>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</si>
  <si>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</si>
  <si>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</si>
  <si>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</si>
  <si>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</si>
  <si>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</si>
  <si>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</si>
  <si>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</si>
  <si>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</si>
  <si>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</si>
  <si>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</si>
  <si>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</si>
  <si>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</si>
  <si>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</si>
  <si>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</si>
  <si>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</si>
  <si>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</si>
  <si>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</si>
  <si>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</si>
  <si>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</si>
  <si>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</si>
  <si>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</si>
  <si>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</si>
  <si>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</si>
  <si>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</si>
  <si>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</si>
  <si>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</si>
  <si>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</si>
  <si>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</si>
  <si>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</si>
  <si>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</si>
  <si>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</si>
  <si>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</si>
  <si>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</si>
  <si>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</si>
  <si>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</si>
  <si>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</si>
  <si>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</si>
  <si>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</si>
  <si>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</si>
  <si>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</si>
  <si>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</si>
  <si>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</si>
  <si>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</si>
  <si>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</si>
  <si>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</si>
  <si>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</si>
  <si>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</si>
  <si>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</si>
  <si>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</si>
  <si>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</si>
  <si>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</si>
  <si>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</si>
  <si>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</si>
  <si>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</si>
  <si>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</si>
  <si>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</si>
  <si>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</si>
  <si>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</si>
  <si>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</si>
  <si>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</si>
  <si>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</si>
  <si>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</si>
  <si>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</si>
  <si>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</si>
  <si>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</si>
  <si>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</si>
  <si>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</si>
  <si>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</si>
  <si>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</si>
  <si>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</si>
  <si>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</si>
  <si>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</si>
  <si>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</si>
  <si>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</si>
  <si>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</si>
  <si>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</si>
  <si>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</si>
  <si>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</si>
  <si>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</si>
  <si>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</si>
  <si>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</si>
  <si>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</si>
  <si>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</si>
  <si>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</si>
  <si>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</si>
  <si>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</si>
  <si>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</si>
  <si>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</si>
  <si>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</si>
  <si>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</si>
  <si>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</si>
  <si>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</si>
  <si>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</si>
  <si>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</si>
  <si>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</si>
  <si>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</si>
  <si>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</si>
  <si>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</si>
  <si>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</si>
  <si>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</si>
  <si>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</si>
  <si>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</si>
  <si>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</si>
  <si>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</si>
  <si>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</si>
  <si>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</si>
  <si>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</si>
  <si>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</si>
  <si>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</si>
  <si>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</si>
  <si>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</si>
  <si>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</si>
  <si>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</si>
  <si>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</si>
  <si>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</si>
  <si>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</si>
  <si>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</si>
  <si>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</si>
  <si>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</si>
  <si>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</si>
  <si>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</si>
  <si>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</si>
  <si>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</si>
  <si>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</si>
  <si>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</si>
  <si>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</si>
  <si>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</si>
  <si>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</si>
  <si>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</si>
  <si>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</si>
  <si>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</si>
  <si>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</si>
  <si>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</si>
  <si>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</si>
  <si>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</si>
  <si>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</si>
  <si>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</si>
  <si>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</si>
  <si>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</si>
  <si>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</si>
  <si>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</si>
  <si>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</si>
  <si>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</si>
  <si>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</si>
  <si>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</si>
  <si>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</si>
  <si>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</si>
  <si>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</si>
  <si>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</si>
  <si>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</si>
  <si>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</si>
  <si>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</si>
  <si>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</si>
  <si>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</si>
  <si>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</si>
  <si>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</si>
  <si>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</si>
  <si>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</si>
  <si>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</si>
  <si>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</si>
  <si>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</si>
  <si>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</si>
  <si>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</si>
  <si>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</si>
  <si>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</si>
  <si>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</si>
  <si>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</si>
  <si>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</si>
  <si>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</si>
  <si>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</si>
  <si>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</si>
  <si>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</si>
  <si>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</si>
  <si>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</si>
  <si>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</si>
  <si>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</si>
  <si>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</si>
  <si>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</si>
  <si>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</si>
  <si>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</si>
  <si>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</si>
  <si>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</si>
  <si>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</si>
  <si>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</si>
  <si>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</si>
  <si>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</si>
  <si>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</si>
  <si>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</si>
  <si>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</si>
  <si>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</si>
  <si>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</si>
  <si>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</si>
  <si>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</si>
  <si>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</si>
  <si>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</si>
  <si>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</si>
  <si>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</si>
  <si>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</si>
  <si>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</si>
  <si>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</si>
  <si>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</si>
  <si>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</si>
  <si>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</si>
  <si>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</si>
  <si>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</si>
  <si>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</si>
  <si>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</si>
  <si>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</si>
  <si>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</si>
  <si>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</si>
  <si>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</si>
  <si>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</si>
  <si>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</si>
  <si>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</si>
  <si>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</si>
  <si>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</si>
  <si>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</si>
  <si>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</si>
  <si>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</si>
  <si>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</si>
  <si>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</si>
  <si>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</si>
  <si>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</si>
  <si>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</si>
  <si>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</si>
  <si>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</si>
  <si>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</si>
  <si>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</si>
  <si>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</si>
  <si>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</si>
  <si>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</si>
  <si>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</si>
  <si>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</si>
  <si>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</si>
  <si>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</si>
  <si>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</si>
  <si>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</si>
  <si>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</si>
  <si>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</si>
  <si>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</si>
  <si>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</si>
  <si>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</si>
  <si>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</si>
  <si>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</si>
  <si>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</si>
  <si>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</si>
  <si>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</si>
  <si>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</si>
  <si>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</si>
  <si>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</si>
  <si>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</si>
  <si>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</si>
  <si>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</si>
  <si>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</si>
  <si>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</si>
  <si>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</si>
  <si>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</si>
  <si>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</si>
  <si>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</si>
  <si>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</si>
  <si>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</si>
  <si>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</si>
  <si>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</si>
  <si>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</si>
  <si>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</si>
  <si>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</si>
  <si>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</si>
  <si>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</si>
  <si>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</si>
  <si>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</si>
  <si>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</si>
  <si>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</si>
  <si>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</si>
  <si>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</si>
  <si>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</si>
  <si>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</si>
  <si>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</si>
  <si>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</si>
  <si>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</si>
  <si>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</si>
  <si>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</si>
  <si>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</si>
  <si>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</si>
  <si>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</si>
  <si>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</si>
  <si>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</si>
  <si>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</si>
  <si>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</si>
  <si>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</si>
  <si>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</si>
  <si>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</si>
  <si>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</si>
  <si>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</si>
  <si>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</si>
  <si>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</si>
  <si>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</si>
  <si>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</si>
  <si>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</si>
  <si>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</si>
  <si>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</si>
  <si>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</si>
  <si>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</si>
  <si>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</si>
  <si>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</si>
  <si>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</si>
  <si>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</si>
  <si>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</si>
  <si>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</si>
  <si>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</si>
  <si>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</si>
  <si>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</si>
  <si>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</si>
  <si>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</si>
  <si>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</si>
  <si>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</si>
  <si>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</si>
  <si>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</si>
  <si>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</si>
  <si>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</si>
  <si>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</si>
  <si>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</si>
  <si>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</si>
  <si>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</si>
  <si>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</si>
  <si>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</si>
  <si>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</si>
  <si>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</si>
  <si>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</si>
  <si>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</si>
  <si>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</si>
  <si>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</si>
  <si>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</si>
  <si>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</si>
  <si>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</si>
  <si>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</si>
  <si>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</si>
  <si>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</si>
  <si>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</si>
  <si>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</si>
  <si>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</si>
  <si>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</si>
  <si>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</si>
  <si>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</si>
  <si>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</si>
  <si>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</si>
  <si>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</si>
  <si>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</si>
  <si>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</si>
  <si>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</si>
  <si>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</si>
  <si>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</si>
  <si>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</si>
  <si>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</si>
  <si>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</si>
  <si>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</si>
  <si>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</si>
  <si>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</si>
  <si>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</si>
  <si>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</si>
  <si>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</si>
  <si>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</si>
  <si>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</si>
  <si>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</si>
  <si>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</si>
  <si>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</si>
  <si>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</si>
  <si>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</si>
  <si>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</si>
  <si>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</si>
  <si>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</si>
  <si>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</si>
  <si>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</si>
  <si>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</si>
  <si>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</si>
  <si>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</si>
  <si>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</si>
  <si>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</si>
  <si>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</si>
  <si>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</si>
  <si>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</si>
  <si>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</si>
  <si>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</si>
  <si>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</si>
  <si>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</si>
  <si>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</si>
  <si>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</si>
  <si>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</si>
  <si>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</si>
  <si>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</si>
  <si>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</si>
  <si>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</si>
  <si>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</si>
  <si>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</si>
  <si>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</si>
  <si>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</si>
  <si>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</si>
  <si>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</si>
  <si>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</si>
  <si>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</si>
  <si>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</si>
  <si>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</si>
  <si>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</si>
  <si>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</si>
  <si>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</si>
  <si>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</si>
  <si>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</si>
  <si>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</si>
  <si>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</si>
  <si>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</si>
  <si>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</si>
  <si>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</si>
  <si>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</si>
  <si>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</si>
  <si>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</si>
  <si>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</si>
  <si>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</si>
  <si>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</si>
  <si>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</si>
  <si>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</si>
  <si>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</si>
  <si>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</si>
  <si>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</si>
  <si>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</si>
  <si>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</si>
  <si>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</si>
  <si>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</si>
  <si>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</si>
  <si>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</si>
  <si>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</si>
  <si>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</si>
  <si>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</si>
  <si>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</si>
  <si>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</si>
  <si>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</si>
  <si>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</si>
  <si>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</si>
  <si>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</si>
  <si>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</si>
  <si>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</si>
  <si>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</si>
  <si>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</si>
  <si>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</si>
  <si>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</si>
  <si>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</si>
  <si>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</si>
  <si>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</si>
  <si>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</si>
  <si>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</si>
  <si>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</si>
  <si>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</si>
  <si>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</si>
  <si>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</si>
  <si>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</si>
  <si>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</si>
  <si>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</si>
  <si>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</si>
  <si>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</si>
  <si>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</si>
  <si>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</si>
  <si>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</si>
  <si>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</si>
  <si>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</si>
  <si>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</si>
  <si>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</si>
  <si>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</si>
  <si>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</si>
  <si>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</si>
  <si>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</si>
  <si>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</si>
  <si>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</si>
  <si>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</si>
  <si>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</si>
  <si>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</si>
  <si>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</si>
  <si>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</si>
  <si>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</si>
  <si>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</si>
  <si>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</si>
  <si>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</si>
  <si>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</si>
  <si>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</si>
  <si>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</si>
  <si>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</si>
  <si>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</si>
  <si>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</si>
  <si>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</si>
  <si>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</si>
  <si>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</si>
  <si>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</si>
  <si>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</si>
  <si>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</si>
  <si>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</si>
  <si>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</si>
  <si>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</si>
  <si>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</si>
  <si>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</si>
  <si>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</si>
  <si>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</si>
  <si>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</si>
  <si>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</si>
  <si>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</si>
  <si>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</si>
  <si>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</si>
  <si>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</si>
  <si>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</si>
  <si>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</si>
  <si>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</si>
  <si>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</si>
  <si>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</si>
  <si>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</si>
  <si>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</si>
  <si>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</si>
  <si>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</si>
  <si>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</si>
  <si>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</si>
  <si>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</si>
  <si>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</si>
  <si>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</si>
  <si>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</si>
  <si>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</si>
  <si>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</si>
  <si>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</si>
  <si>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</si>
  <si>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</si>
  <si>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</si>
  <si>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</si>
  <si>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</si>
  <si>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</si>
  <si>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</si>
  <si>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</si>
  <si>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</si>
  <si>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</si>
  <si>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</si>
  <si>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</si>
  <si>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</si>
  <si>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</si>
  <si>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</si>
  <si>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</si>
  <si>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</si>
  <si>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</si>
  <si>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</si>
  <si>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</si>
  <si>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</si>
  <si>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</si>
  <si>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</si>
  <si>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</si>
  <si>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</si>
  <si>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</si>
  <si>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</si>
  <si>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</si>
  <si>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</si>
  <si>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</si>
  <si>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</si>
  <si>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</si>
  <si>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</si>
  <si>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</si>
  <si>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</si>
  <si>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</si>
  <si>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</si>
  <si>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</si>
  <si>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</si>
  <si>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</si>
  <si>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</si>
  <si>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</si>
  <si>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</si>
  <si>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</si>
  <si>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</si>
  <si>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</si>
  <si>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</si>
  <si>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</si>
  <si>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</si>
  <si>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</si>
  <si>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</si>
  <si>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</si>
  <si>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</si>
  <si>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</si>
  <si>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</si>
  <si>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</si>
  <si>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</si>
  <si>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</si>
  <si>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</si>
  <si>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</si>
  <si>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</si>
  <si>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</si>
  <si>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</si>
  <si>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</si>
  <si>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</si>
  <si>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</si>
  <si>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</si>
  <si>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</si>
  <si>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</si>
  <si>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</si>
  <si>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</si>
  <si>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</si>
  <si>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</si>
  <si>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</si>
  <si>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</si>
  <si>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</si>
  <si>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</si>
  <si>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</si>
  <si>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</si>
  <si>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</si>
  <si>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</si>
  <si>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</si>
  <si>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</si>
  <si>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</si>
  <si>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</si>
  <si>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</si>
  <si>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</si>
  <si>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</si>
  <si>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</si>
  <si>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</si>
  <si>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</si>
  <si>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</si>
  <si>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</si>
  <si>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</si>
  <si>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</si>
  <si>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</si>
  <si>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</si>
  <si>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</si>
  <si>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</si>
  <si>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</si>
  <si>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</si>
  <si>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</si>
  <si>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</si>
  <si>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</si>
  <si>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</si>
  <si>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</si>
  <si>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</si>
  <si>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</si>
  <si>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</si>
  <si>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</si>
  <si>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</si>
  <si>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</si>
  <si>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</si>
  <si>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</si>
  <si>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</si>
  <si>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</si>
  <si>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</si>
  <si>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</si>
  <si>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</si>
  <si>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</si>
  <si>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</si>
  <si>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</si>
  <si>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</si>
  <si>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</si>
  <si>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</si>
  <si>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</si>
  <si>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</si>
  <si>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</si>
  <si>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</si>
  <si>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</si>
  <si>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</si>
  <si>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</si>
  <si>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</si>
  <si>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</si>
  <si>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</si>
  <si>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</si>
  <si>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</si>
  <si>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</si>
  <si>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</si>
  <si>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</si>
  <si>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</si>
  <si>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</si>
  <si>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</si>
  <si>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</si>
  <si>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</si>
  <si>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</si>
  <si>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</si>
  <si>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</si>
  <si>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</si>
  <si>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</si>
  <si>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</si>
  <si>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</si>
  <si>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</si>
  <si>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</si>
  <si>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</si>
  <si>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</si>
  <si>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</si>
  <si>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</si>
  <si>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</si>
  <si>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</si>
  <si>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</si>
  <si>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</si>
  <si>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</si>
  <si>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</si>
  <si>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</si>
  <si>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</si>
  <si>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</si>
  <si>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</si>
  <si>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</si>
  <si>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</si>
  <si>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</si>
  <si>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</si>
  <si>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</si>
  <si>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</si>
  <si>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</si>
  <si>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</si>
  <si>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</si>
  <si>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</si>
  <si>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</si>
  <si>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</si>
  <si>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</si>
  <si>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</si>
  <si>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</si>
  <si>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</si>
  <si>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</si>
  <si>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</si>
  <si>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</si>
  <si>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</si>
  <si>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</si>
  <si>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</si>
  <si>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</si>
  <si>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</si>
  <si>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</si>
  <si>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</si>
  <si>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</si>
  <si>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</si>
  <si>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</si>
  <si>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</si>
  <si>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</si>
  <si>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</si>
  <si>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</si>
  <si>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</si>
  <si>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</si>
  <si>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</si>
  <si>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</si>
  <si>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</si>
  <si>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</si>
  <si>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</si>
  <si>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</si>
  <si>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</si>
  <si>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</si>
  <si>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</si>
  <si>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</si>
  <si>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</si>
  <si>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</si>
  <si>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</si>
  <si>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</si>
  <si>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</si>
  <si>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</si>
  <si>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</si>
  <si>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</si>
  <si>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</si>
  <si>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</si>
  <si>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</si>
  <si>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</si>
  <si>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</si>
  <si>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</si>
  <si>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</si>
  <si>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</si>
  <si>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</si>
  <si>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</si>
  <si>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</si>
  <si>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</si>
  <si>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</si>
  <si>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</si>
  <si>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</si>
  <si>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</si>
  <si>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</si>
  <si>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</si>
  <si>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</si>
  <si>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</si>
  <si>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</si>
  <si>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</si>
  <si>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</si>
  <si>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</si>
  <si>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</si>
  <si>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</si>
  <si>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</si>
  <si>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</si>
  <si>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</si>
  <si>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</si>
  <si>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</si>
  <si>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</si>
  <si>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</si>
  <si>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</si>
  <si>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</si>
  <si>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</si>
  <si>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</si>
  <si>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</si>
  <si>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</si>
  <si>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</si>
  <si>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</si>
  <si>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</si>
  <si>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</si>
  <si>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</si>
  <si>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</si>
  <si>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</si>
  <si>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</si>
  <si>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</si>
  <si>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</si>
  <si>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</si>
  <si>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</si>
  <si>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</si>
  <si>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</si>
  <si>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</si>
  <si>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</si>
  <si>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</si>
  <si>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</si>
  <si>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</si>
  <si>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</si>
  <si>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</si>
  <si>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</si>
  <si>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</si>
  <si>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</si>
  <si>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</si>
  <si>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</si>
  <si>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</si>
  <si>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</si>
  <si>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</si>
  <si>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</si>
  <si>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</si>
  <si>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</si>
  <si>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</si>
  <si>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</si>
  <si>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</si>
  <si>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</si>
  <si>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</si>
  <si>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</si>
  <si>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</si>
  <si>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</si>
  <si>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</si>
  <si>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</si>
  <si>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</si>
  <si>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</si>
  <si>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</si>
  <si>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</si>
  <si>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</si>
  <si>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</si>
  <si>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</si>
  <si>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</si>
  <si>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</si>
  <si>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</si>
  <si>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</si>
  <si>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</si>
  <si>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</si>
  <si>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</si>
  <si>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</si>
  <si>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</si>
  <si>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</si>
  <si>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</si>
  <si>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</si>
  <si>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</si>
  <si>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</si>
  <si>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</si>
  <si>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</si>
  <si>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</si>
  <si>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</si>
  <si>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</si>
  <si>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</si>
  <si>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</si>
  <si>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</si>
  <si>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</si>
  <si>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</si>
  <si>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</si>
  <si>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</si>
  <si>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</si>
  <si>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</si>
  <si>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</si>
  <si>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</si>
  <si>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</si>
  <si>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</si>
  <si>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</si>
  <si>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</si>
  <si>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</si>
  <si>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</si>
  <si>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</si>
  <si>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</si>
  <si>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</si>
  <si>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</si>
  <si>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</si>
  <si>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</si>
  <si>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</si>
  <si>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</si>
  <si>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</si>
  <si>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</si>
  <si>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</si>
  <si>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</si>
  <si>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</si>
  <si>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</si>
  <si>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</si>
  <si>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</si>
  <si>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</si>
  <si>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</si>
  <si>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</si>
  <si>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</si>
  <si>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</si>
  <si>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</si>
  <si>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</si>
  <si>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</si>
  <si>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</si>
  <si>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</si>
  <si>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</si>
  <si>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</si>
  <si>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</si>
  <si>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</si>
  <si>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</si>
  <si>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</si>
  <si>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</si>
  <si>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</si>
  <si>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</si>
  <si>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</si>
  <si>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</si>
  <si>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</si>
  <si>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</si>
  <si>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</si>
  <si>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</si>
  <si>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</si>
  <si>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</si>
  <si>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</si>
  <si>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</si>
  <si>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</si>
  <si>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</si>
  <si>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</si>
  <si>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</si>
  <si>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</si>
  <si>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</si>
  <si>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</si>
  <si>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</si>
  <si>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</si>
  <si>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</si>
  <si>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</si>
  <si>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</si>
  <si>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</si>
  <si>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</si>
  <si>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</si>
  <si>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</si>
  <si>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</si>
  <si>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</si>
  <si>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</si>
  <si>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</si>
  <si>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</si>
  <si>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</si>
  <si>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</si>
  <si>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</si>
  <si>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</si>
  <si>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</si>
  <si>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</si>
  <si>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</si>
  <si>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</si>
  <si>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</si>
  <si>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</si>
  <si>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</si>
  <si>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</si>
  <si>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</si>
  <si>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</si>
  <si>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</si>
  <si>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</si>
  <si>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</si>
  <si>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</si>
  <si>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</si>
  <si>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</si>
  <si>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</si>
  <si>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</si>
  <si>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</si>
  <si>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</si>
  <si>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</si>
  <si>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</si>
  <si>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</si>
  <si>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</si>
  <si>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</si>
  <si>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</si>
  <si>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</si>
  <si>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</si>
  <si>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</si>
  <si>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</si>
  <si>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</si>
  <si>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</si>
  <si>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</si>
  <si>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</si>
  <si>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</si>
  <si>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</si>
  <si>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</si>
  <si>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</si>
  <si>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</si>
  <si>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</si>
  <si>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</si>
  <si>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</si>
  <si>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</si>
  <si>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</si>
  <si>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</si>
  <si>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</si>
  <si>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</si>
  <si>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</si>
  <si>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</si>
  <si>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</si>
  <si>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</si>
  <si>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</si>
  <si>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</si>
  <si>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</si>
  <si>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</si>
  <si>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</si>
  <si>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</si>
  <si>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</si>
  <si>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</si>
  <si>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</si>
  <si>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</si>
  <si>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</si>
  <si>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</si>
  <si>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</si>
  <si>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</si>
  <si>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</si>
  <si>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</si>
  <si>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</si>
  <si>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</si>
  <si>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</si>
  <si>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</si>
  <si>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</si>
  <si>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</si>
  <si>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</si>
  <si>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</si>
  <si>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</si>
  <si>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</si>
  <si>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</si>
  <si>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</si>
  <si>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</si>
  <si>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</si>
  <si>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</si>
  <si>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</si>
  <si>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</si>
  <si>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</si>
  <si>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</si>
  <si>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</si>
  <si>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</si>
  <si>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</si>
  <si>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</si>
  <si>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</si>
  <si>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</si>
  <si>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</si>
  <si>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</si>
  <si>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</si>
  <si>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</si>
  <si>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</si>
  <si>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</si>
  <si>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</si>
  <si>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</si>
  <si>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</si>
  <si>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</si>
  <si>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</si>
  <si>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</si>
  <si>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</si>
  <si>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</si>
  <si>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</si>
  <si>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</si>
  <si>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</si>
  <si>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</si>
  <si>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</si>
  <si>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</si>
  <si>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</si>
  <si>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</si>
  <si>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</si>
  <si>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</si>
  <si>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</si>
  <si>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</si>
  <si>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</si>
  <si>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</si>
  <si>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</si>
  <si>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</si>
  <si>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</si>
  <si>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</si>
  <si>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</si>
  <si>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</si>
  <si>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</si>
  <si>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</si>
  <si>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</si>
  <si>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</si>
  <si>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</si>
  <si>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</si>
  <si>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</si>
  <si>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</si>
  <si>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</si>
  <si>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</si>
  <si>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</si>
  <si>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</si>
  <si>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</si>
  <si>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</si>
  <si>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</si>
  <si>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</si>
  <si>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</si>
  <si>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</si>
  <si>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</si>
  <si>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</si>
  <si>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</si>
  <si>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</si>
  <si>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</si>
  <si>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</si>
  <si>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</si>
  <si>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</si>
  <si>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</si>
  <si>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</si>
  <si>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</si>
  <si>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</si>
  <si>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</si>
  <si>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</si>
  <si>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</si>
  <si>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</si>
  <si>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</si>
  <si>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</si>
  <si>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</si>
  <si>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</si>
  <si>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</si>
  <si>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</si>
  <si>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</si>
  <si>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</si>
  <si>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</si>
  <si>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</si>
  <si>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</si>
  <si>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</si>
  <si>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</si>
  <si>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</si>
  <si>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</si>
  <si>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</si>
  <si>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</si>
  <si>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</si>
  <si>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</si>
  <si>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</si>
  <si>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</si>
  <si>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</si>
  <si>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</si>
  <si>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</si>
  <si>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</si>
  <si>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</si>
  <si>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</si>
  <si>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</si>
  <si>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</si>
  <si>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</si>
  <si>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</si>
  <si>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</si>
  <si>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</si>
  <si>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</si>
  <si>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</si>
  <si>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</si>
  <si>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</si>
  <si>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</si>
  <si>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</si>
  <si>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</si>
  <si>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</si>
  <si>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</si>
  <si>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</si>
  <si>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</si>
  <si>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</si>
  <si>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</si>
  <si>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</si>
  <si>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</si>
  <si>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</si>
  <si>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</si>
  <si>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</si>
  <si>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</si>
  <si>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</si>
  <si>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</si>
  <si>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</si>
  <si>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</si>
  <si>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</si>
  <si>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</si>
  <si>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</si>
  <si>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</si>
  <si>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</si>
  <si>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</si>
  <si>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</si>
  <si>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</si>
  <si>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</si>
  <si>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</si>
  <si>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</si>
  <si>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</si>
  <si>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</si>
  <si>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</si>
  <si>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</si>
  <si>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</si>
  <si>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</si>
  <si>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</si>
  <si>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</si>
  <si>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</si>
  <si>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</si>
  <si>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</si>
  <si>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</si>
  <si>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</si>
  <si>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</si>
  <si>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</si>
  <si>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</si>
  <si>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</si>
  <si>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</si>
  <si>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</si>
  <si>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</si>
  <si>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</si>
  <si>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</si>
  <si>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</si>
  <si>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</si>
  <si>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</si>
  <si>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</si>
  <si>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</si>
  <si>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</si>
  <si>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</si>
  <si>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</si>
  <si>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</si>
  <si>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</si>
  <si>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</si>
  <si>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</si>
  <si>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</si>
  <si>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</si>
  <si>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</si>
  <si>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</si>
  <si>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</si>
  <si>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</si>
  <si>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</si>
  <si>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</si>
  <si>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</si>
  <si>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</si>
  <si>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</si>
  <si>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</si>
  <si>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</si>
  <si>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</si>
  <si>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</si>
  <si>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</si>
  <si>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</si>
  <si>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</si>
  <si>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</si>
  <si>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</si>
  <si>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</si>
  <si>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</si>
  <si>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</si>
  <si>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</si>
  <si>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</si>
  <si>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</si>
  <si>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</si>
  <si>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</si>
  <si>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</si>
  <si>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</si>
  <si>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</si>
  <si>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</si>
  <si>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</si>
  <si>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</si>
  <si>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</si>
  <si>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</si>
  <si>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</si>
  <si>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</si>
  <si>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</si>
  <si>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</si>
  <si>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</si>
  <si>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</si>
  <si>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</si>
  <si>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</si>
  <si>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</si>
  <si>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</si>
  <si>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</si>
  <si>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</si>
  <si>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</si>
  <si>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</si>
  <si>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</si>
  <si>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</si>
  <si>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</si>
  <si>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</si>
  <si>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</si>
  <si>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</si>
  <si>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</si>
  <si>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</si>
  <si>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</si>
  <si>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</si>
  <si>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</si>
  <si>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</si>
  <si>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</si>
  <si>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</si>
  <si>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</si>
  <si>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</si>
  <si>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</si>
  <si>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</si>
  <si>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</si>
  <si>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</si>
  <si>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</si>
  <si>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</si>
  <si>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</si>
  <si>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</si>
  <si>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</si>
  <si>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</si>
  <si>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</si>
  <si>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</si>
  <si>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</si>
  <si>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</si>
  <si>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</si>
  <si>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</si>
  <si>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</si>
  <si>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</si>
  <si>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</si>
  <si>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</si>
  <si>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</si>
  <si>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</si>
  <si>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</si>
  <si>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</si>
  <si>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</si>
  <si>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</si>
  <si>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</si>
  <si>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</si>
  <si>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</si>
  <si>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</si>
  <si>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</si>
  <si>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</si>
  <si>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</si>
  <si>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</si>
  <si>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</si>
  <si>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</si>
  <si>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</si>
  <si>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</si>
  <si>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</si>
  <si>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</si>
  <si>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</si>
  <si>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</si>
  <si>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</si>
  <si>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</si>
  <si>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</si>
  <si>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</si>
  <si>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</si>
  <si>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</si>
  <si>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</si>
  <si>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</si>
  <si>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</si>
  <si>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</si>
  <si>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</si>
  <si>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</si>
  <si>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</si>
  <si>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</si>
  <si>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</si>
  <si>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</si>
  <si>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</si>
  <si>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</si>
  <si>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</si>
  <si>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</si>
  <si>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</si>
  <si>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</si>
  <si>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</si>
  <si>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</si>
  <si>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</si>
  <si>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</si>
  <si>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</si>
  <si>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</si>
  <si>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</si>
  <si>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</si>
  <si>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</si>
  <si>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</si>
  <si>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</si>
  <si>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</si>
  <si>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</si>
  <si>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</si>
  <si>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</si>
  <si>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</si>
  <si>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</si>
  <si>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</si>
  <si>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</si>
  <si>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</si>
  <si>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</si>
  <si>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</si>
  <si>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</si>
  <si>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</si>
  <si>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</si>
  <si>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</si>
  <si>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</si>
  <si>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</si>
  <si>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</si>
  <si>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</si>
  <si>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</si>
  <si>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</si>
  <si>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</si>
  <si>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</si>
  <si>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</si>
  <si>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</si>
  <si>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</si>
  <si>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</si>
  <si>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</si>
  <si>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</si>
  <si>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</si>
  <si>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</si>
  <si>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</si>
  <si>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</si>
  <si>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</si>
  <si>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</si>
  <si>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</si>
  <si>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</si>
  <si>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</si>
  <si>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</si>
  <si>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</si>
  <si>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</si>
  <si>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</si>
  <si>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</si>
  <si>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</si>
  <si>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</si>
  <si>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</si>
  <si>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</si>
  <si>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</si>
  <si>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</si>
  <si>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</si>
  <si>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</si>
  <si>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</si>
  <si>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</si>
  <si>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</si>
  <si>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</si>
  <si>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</si>
  <si>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</si>
  <si>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</si>
  <si>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</si>
  <si>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</si>
  <si>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</si>
  <si>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</si>
  <si>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</si>
  <si>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</si>
  <si>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</si>
  <si>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</si>
  <si>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</si>
  <si>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</si>
  <si>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</si>
  <si>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</si>
  <si>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</si>
  <si>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</si>
  <si>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</si>
  <si>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</si>
  <si>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</si>
  <si>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</si>
  <si>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</si>
  <si>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</si>
  <si>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</si>
  <si>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</si>
  <si>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</si>
  <si>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</si>
  <si>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</si>
  <si>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</si>
  <si>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</si>
  <si>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</si>
  <si>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</si>
  <si>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</si>
  <si>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</si>
  <si>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</si>
  <si>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</si>
  <si>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</si>
  <si>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</si>
  <si>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</si>
  <si>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</si>
  <si>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</si>
  <si>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</si>
  <si>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</si>
  <si>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</si>
  <si>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</si>
  <si>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</si>
  <si>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</si>
  <si>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</si>
  <si>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</si>
  <si>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</si>
  <si>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</si>
  <si>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</si>
  <si>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</si>
  <si>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</si>
  <si>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</si>
  <si>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</si>
  <si>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</si>
  <si>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</si>
  <si>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</si>
  <si>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</si>
  <si>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</si>
  <si>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</si>
  <si>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</si>
  <si>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</si>
  <si>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</si>
  <si>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</si>
  <si>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</si>
  <si>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</si>
  <si>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</si>
  <si>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</si>
  <si>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</si>
  <si>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</si>
  <si>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</si>
  <si>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</si>
  <si>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</si>
  <si>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</si>
  <si>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</si>
  <si>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</si>
  <si>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</si>
  <si>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</si>
  <si>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</si>
  <si>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</si>
  <si>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</si>
  <si>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</si>
  <si>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</si>
  <si>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</si>
  <si>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</si>
  <si>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</si>
  <si>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</si>
  <si>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</si>
  <si>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</si>
  <si>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</si>
  <si>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</si>
  <si>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</si>
  <si>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</si>
  <si>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</si>
  <si>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</si>
  <si>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</si>
  <si>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</si>
  <si>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</si>
  <si>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</si>
  <si>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</si>
  <si>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</si>
  <si>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</si>
  <si>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</si>
  <si>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</si>
  <si>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</si>
  <si>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</si>
  <si>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</si>
  <si>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</si>
  <si>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</si>
  <si>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</si>
  <si>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</si>
  <si>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</si>
  <si>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</si>
  <si>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</si>
  <si>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</si>
  <si>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</si>
  <si>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</si>
  <si>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</si>
  <si>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</si>
  <si>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</si>
  <si>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</si>
  <si>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</si>
  <si>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</si>
  <si>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</si>
  <si>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</si>
  <si>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</si>
  <si>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</si>
  <si>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</si>
  <si>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</si>
  <si>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</si>
  <si>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</si>
  <si>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</si>
  <si>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</si>
  <si>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</si>
  <si>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</si>
  <si>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</si>
  <si>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</si>
  <si>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</si>
  <si>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</si>
  <si>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</si>
  <si>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</si>
  <si>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</si>
  <si>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</si>
  <si>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</si>
  <si>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</si>
  <si>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</si>
  <si>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</si>
  <si>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</si>
  <si>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</si>
  <si>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</si>
  <si>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</si>
  <si>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</si>
  <si>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</si>
  <si>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</si>
  <si>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</si>
  <si>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</si>
  <si>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</si>
  <si>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</si>
  <si>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</si>
  <si>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</si>
  <si>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</si>
  <si>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</si>
  <si>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</si>
  <si>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</si>
  <si>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</si>
  <si>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</si>
  <si>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</si>
  <si>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</si>
  <si>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</si>
  <si>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</si>
  <si>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</si>
  <si>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</si>
  <si>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</si>
  <si>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</si>
  <si>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</si>
  <si>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</si>
  <si>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</si>
  <si>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</si>
  <si>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</si>
  <si>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</si>
  <si>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</si>
  <si>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</si>
  <si>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</si>
  <si>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</si>
  <si>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</si>
  <si>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</si>
  <si>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</si>
  <si>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</si>
  <si>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</si>
  <si>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</si>
  <si>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</si>
  <si>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</si>
  <si>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</si>
  <si>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</si>
  <si>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</si>
  <si>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</si>
  <si>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</si>
  <si>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</si>
  <si>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</si>
  <si>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</si>
  <si>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</si>
  <si>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</si>
  <si>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</si>
  <si>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</si>
  <si>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</si>
  <si>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</si>
  <si>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</si>
  <si>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</si>
  <si>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</si>
  <si>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</si>
  <si>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</si>
  <si>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</si>
  <si>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</si>
  <si>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</si>
  <si>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</si>
  <si>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</si>
  <si>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</si>
  <si>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</si>
  <si>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</si>
  <si>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</si>
  <si>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</si>
  <si>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</si>
  <si>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</si>
  <si>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</si>
  <si>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</si>
  <si>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</si>
  <si>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</si>
  <si>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</si>
  <si>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</si>
  <si>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</si>
  <si>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</si>
  <si>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</si>
  <si>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</si>
  <si>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</si>
  <si>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</si>
  <si>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</si>
  <si>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</si>
  <si>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</si>
  <si>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</si>
  <si>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</si>
  <si>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</si>
  <si>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</si>
  <si>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</si>
  <si>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</si>
  <si>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</si>
  <si>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</si>
  <si>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</si>
  <si>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</si>
  <si>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</si>
  <si>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</si>
  <si>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</si>
  <si>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</si>
  <si>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</si>
  <si>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</si>
  <si>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</si>
  <si>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</si>
  <si>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</si>
  <si>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</si>
  <si>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</si>
  <si>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</si>
  <si>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</si>
  <si>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</si>
  <si>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</si>
  <si>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</si>
  <si>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</si>
  <si>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</si>
  <si>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</si>
  <si>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</si>
  <si>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</si>
  <si>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</si>
  <si>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</si>
  <si>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</si>
  <si>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</si>
  <si>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</si>
  <si>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</si>
  <si>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</si>
  <si>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</si>
  <si>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</si>
  <si>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</si>
  <si>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</si>
  <si>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</si>
  <si>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</si>
  <si>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</si>
  <si>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</si>
  <si>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</si>
  <si>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</si>
  <si>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</si>
  <si>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</si>
  <si>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</si>
  <si>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</si>
  <si>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</si>
  <si>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</si>
  <si>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</si>
  <si>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</si>
  <si>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</si>
  <si>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</si>
  <si>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</si>
  <si>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</si>
  <si>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</si>
  <si>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</si>
  <si>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</si>
  <si>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</si>
  <si>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</si>
  <si>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</si>
  <si>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</si>
  <si>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</si>
  <si>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</si>
  <si>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</si>
  <si>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</si>
  <si>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</si>
  <si>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</si>
  <si>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</si>
  <si>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</si>
  <si>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</si>
  <si>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</si>
  <si>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</si>
  <si>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</si>
  <si>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</si>
  <si>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</si>
  <si>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</si>
  <si>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</si>
  <si>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</si>
  <si>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</si>
  <si>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</si>
  <si>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</si>
  <si>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</si>
  <si>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</si>
  <si>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</si>
  <si>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</si>
  <si>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</si>
  <si>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</si>
  <si>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</si>
  <si>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</si>
  <si>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</si>
  <si>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</si>
  <si>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</si>
  <si>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</si>
  <si>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</si>
  <si>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</si>
  <si>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</si>
  <si>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</si>
  <si>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</si>
  <si>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</si>
  <si>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</si>
  <si>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</si>
  <si>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</si>
  <si>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</si>
  <si>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</si>
  <si>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</si>
  <si>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</si>
  <si>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</si>
  <si>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</si>
  <si>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</si>
  <si>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</si>
  <si>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</si>
  <si>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</si>
  <si>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</si>
  <si>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</si>
  <si>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</si>
  <si>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</si>
  <si>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</si>
  <si>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</si>
  <si>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</si>
  <si>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</si>
  <si>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</si>
  <si>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</si>
  <si>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</si>
  <si>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</si>
  <si>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</si>
  <si>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</si>
  <si>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</si>
  <si>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</si>
  <si>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</si>
  <si>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</si>
  <si>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</si>
  <si>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</si>
  <si>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</si>
  <si>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</si>
  <si>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</si>
  <si>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</si>
  <si>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</si>
  <si>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</si>
  <si>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</si>
  <si>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</si>
  <si>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</si>
  <si>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</si>
  <si>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</si>
  <si>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</si>
  <si>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</si>
  <si>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</si>
  <si>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</si>
  <si>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</si>
  <si>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</si>
  <si>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</si>
  <si>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</si>
  <si>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</si>
  <si>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</si>
  <si>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</si>
  <si>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</si>
  <si>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</si>
  <si>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</si>
  <si>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</si>
  <si>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</si>
  <si>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</si>
  <si>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</si>
  <si>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</si>
  <si>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</si>
  <si>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</si>
  <si>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</si>
  <si>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</si>
  <si>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</si>
  <si>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</si>
  <si>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</si>
  <si>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</si>
  <si>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</si>
  <si>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</si>
  <si>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</si>
  <si>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</si>
  <si>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</si>
  <si>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</si>
  <si>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</si>
  <si>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</si>
  <si>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</si>
  <si>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</si>
  <si>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</si>
  <si>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</si>
  <si>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</si>
  <si>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</si>
  <si>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</si>
  <si>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</si>
  <si>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</si>
  <si>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</si>
  <si>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</si>
  <si>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</si>
  <si>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</si>
  <si>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</si>
  <si>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</si>
  <si>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</si>
  <si>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</si>
  <si>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</si>
  <si>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</si>
  <si>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</si>
  <si>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</si>
  <si>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</si>
  <si>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</si>
  <si>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</si>
  <si>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</si>
  <si>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</si>
  <si>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</si>
  <si>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</si>
  <si>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</si>
  <si>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</si>
  <si>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</si>
  <si>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</si>
  <si>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</si>
  <si>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</si>
  <si>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</si>
  <si>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</si>
  <si>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</si>
  <si>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</si>
  <si>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</si>
  <si>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</si>
  <si>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</si>
  <si>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</si>
  <si>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</si>
  <si>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</si>
  <si>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</si>
  <si>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</si>
  <si>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</si>
  <si>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</si>
  <si>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</si>
  <si>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</si>
  <si>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</si>
  <si>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</si>
  <si>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</si>
  <si>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</si>
  <si>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</si>
  <si>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</si>
  <si>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</si>
  <si>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</si>
  <si>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</si>
  <si>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</si>
  <si>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</si>
  <si>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</si>
  <si>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</si>
  <si>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</si>
  <si>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</si>
  <si>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</si>
  <si>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</si>
  <si>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</si>
  <si>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</si>
  <si>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</si>
  <si>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</si>
  <si>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</si>
  <si>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</si>
  <si>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</si>
  <si>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</si>
  <si>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</si>
  <si>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</si>
  <si>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</si>
  <si>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</si>
  <si>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</si>
  <si>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</si>
  <si>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</si>
  <si>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</si>
  <si>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</si>
  <si>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</si>
  <si>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</si>
  <si>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</si>
  <si>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</si>
  <si>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</si>
  <si>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</si>
  <si>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</si>
  <si>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</si>
  <si>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</si>
  <si>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</si>
  <si>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</si>
  <si>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</si>
  <si>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</si>
  <si>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</si>
  <si>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</si>
  <si>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</si>
  <si>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</si>
  <si>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</si>
  <si>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</si>
  <si>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</si>
  <si>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</si>
  <si>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</si>
  <si>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</si>
  <si>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</si>
  <si>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</si>
  <si>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</si>
  <si>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</si>
  <si>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</si>
  <si>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</si>
  <si>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</si>
  <si>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</si>
  <si>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</si>
  <si>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</si>
  <si>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</si>
  <si>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</si>
  <si>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</si>
  <si>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</si>
  <si>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</si>
  <si>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</si>
  <si>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</si>
  <si>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</si>
  <si>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</si>
  <si>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</si>
  <si>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</si>
  <si>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</si>
  <si>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</si>
  <si>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</si>
  <si>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</si>
  <si>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</si>
  <si>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</si>
  <si>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</si>
  <si>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</si>
  <si>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</si>
  <si>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</si>
  <si>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</si>
  <si>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</si>
  <si>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</si>
  <si>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</si>
  <si>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</si>
  <si>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</si>
  <si>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</si>
  <si>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</si>
  <si>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</si>
  <si>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</si>
  <si>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</si>
  <si>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</si>
  <si>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</si>
  <si>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</si>
  <si>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</si>
  <si>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</si>
  <si>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</si>
  <si>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</si>
  <si>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</si>
  <si>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</si>
  <si>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</si>
  <si>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</si>
  <si>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</si>
  <si>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</si>
  <si>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</si>
  <si>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</si>
  <si>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</si>
  <si>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</si>
  <si>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</si>
  <si>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</si>
  <si>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</si>
  <si>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</si>
  <si>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</si>
  <si>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</si>
  <si>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</si>
  <si>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</si>
  <si>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</si>
  <si>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</si>
  <si>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</si>
  <si>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</si>
  <si>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</si>
  <si>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</si>
  <si>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</si>
  <si>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</si>
  <si>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</si>
  <si>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</si>
  <si>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</si>
  <si>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</si>
  <si>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</si>
  <si>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</si>
  <si>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</si>
  <si>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</si>
  <si>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</si>
  <si>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</si>
  <si>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</si>
  <si>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</si>
  <si>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</si>
  <si>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</si>
  <si>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</si>
  <si>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</si>
  <si>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</si>
  <si>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</si>
  <si>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</si>
  <si>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</si>
  <si>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</si>
  <si>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</si>
  <si>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</si>
  <si>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</si>
  <si>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</si>
  <si>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</si>
  <si>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</si>
  <si>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</si>
  <si>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</si>
  <si>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</si>
  <si>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</si>
  <si>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</si>
  <si>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</si>
  <si>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</si>
  <si>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</si>
  <si>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</si>
  <si>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</si>
  <si>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</si>
  <si>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</si>
  <si>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</si>
  <si>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</si>
  <si>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</si>
  <si>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</si>
  <si>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</si>
  <si>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</si>
  <si>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</si>
  <si>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</si>
  <si>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</si>
  <si>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</si>
  <si>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</si>
  <si>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</si>
  <si>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</si>
  <si>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</si>
  <si>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</si>
  <si>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</si>
  <si>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</si>
  <si>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</si>
  <si>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</si>
  <si>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</si>
  <si>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</si>
  <si>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</si>
  <si>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</si>
  <si>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</si>
  <si>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</si>
  <si>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</si>
  <si>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</si>
  <si>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</si>
  <si>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</si>
  <si>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</si>
  <si>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</si>
  <si>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</si>
  <si>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</si>
  <si>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</si>
  <si>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</si>
  <si>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</si>
  <si>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</si>
  <si>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</si>
  <si>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</si>
  <si>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</si>
  <si>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</si>
  <si>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</si>
  <si>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</si>
  <si>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</si>
  <si>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</si>
  <si>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</si>
  <si>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</si>
  <si>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</si>
  <si>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</si>
  <si>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</si>
  <si>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</si>
  <si>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</si>
  <si>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</si>
  <si>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</si>
  <si>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</si>
  <si>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</si>
  <si>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</si>
  <si>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</si>
  <si>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</si>
  <si>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</si>
  <si>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</si>
  <si>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</si>
  <si>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</si>
  <si>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</si>
  <si>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</si>
  <si>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</si>
  <si>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</si>
  <si>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</si>
  <si>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</si>
  <si>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</si>
  <si>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</si>
  <si>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</si>
  <si>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</si>
  <si>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</si>
  <si>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</si>
  <si>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</si>
  <si>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</si>
  <si>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</si>
  <si>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</si>
  <si>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</si>
  <si>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</si>
  <si>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</si>
  <si>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</si>
  <si>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</si>
  <si>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</si>
  <si>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</si>
  <si>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</si>
  <si>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</si>
  <si>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</si>
  <si>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</si>
  <si>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</si>
  <si>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</si>
  <si>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</si>
  <si>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</si>
  <si>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</si>
  <si>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</si>
  <si>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</si>
  <si>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</si>
  <si>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</si>
  <si>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</si>
  <si>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</si>
  <si>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</si>
  <si>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</si>
  <si>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</si>
  <si>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</si>
  <si>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</si>
  <si>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</si>
  <si>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</si>
  <si>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</si>
  <si>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</si>
  <si>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</si>
  <si>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</si>
  <si>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</si>
  <si>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</si>
  <si>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</si>
  <si>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</si>
  <si>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</si>
  <si>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</si>
  <si>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</si>
  <si>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</si>
  <si>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</si>
  <si>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</si>
  <si>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</si>
  <si>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</si>
  <si>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</si>
  <si>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</si>
  <si>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</si>
  <si>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</si>
  <si>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</si>
  <si>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</si>
  <si>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</si>
  <si>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</si>
  <si>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</si>
  <si>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</si>
  <si>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</si>
  <si>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</si>
  <si>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</si>
  <si>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</si>
  <si>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</si>
  <si>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</si>
  <si>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</si>
  <si>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</si>
  <si>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</si>
  <si>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</si>
  <si>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</si>
  <si>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</si>
  <si>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</si>
  <si>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</si>
  <si>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</si>
  <si>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</si>
  <si>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</si>
  <si>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</si>
  <si>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</si>
  <si>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</si>
  <si>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</si>
  <si>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</si>
  <si>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</si>
  <si>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</si>
  <si>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</si>
  <si>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</si>
  <si>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</si>
  <si>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</si>
  <si>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</si>
  <si>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</si>
  <si>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</si>
  <si>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</si>
  <si>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</si>
  <si>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</si>
  <si>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</si>
  <si>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</si>
  <si>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</si>
  <si>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</si>
  <si>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</si>
  <si>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</si>
  <si>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</si>
  <si>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</si>
  <si>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</si>
  <si>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</si>
  <si>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</si>
  <si>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</si>
  <si>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</si>
  <si>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</si>
  <si>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</si>
  <si>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</si>
  <si>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</si>
  <si>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</si>
  <si>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</si>
  <si>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</si>
  <si>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</si>
  <si>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</si>
  <si>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</si>
  <si>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</si>
  <si>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</si>
  <si>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</si>
  <si>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</si>
  <si>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</si>
  <si>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</si>
  <si>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</si>
  <si>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</si>
  <si>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</si>
  <si>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</si>
  <si>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</si>
  <si>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</si>
  <si>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</si>
  <si>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</si>
  <si>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</si>
  <si>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</si>
  <si>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</si>
  <si>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</si>
  <si>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</si>
  <si>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</si>
  <si>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</si>
  <si>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</si>
  <si>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</si>
  <si>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</si>
  <si>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</si>
  <si>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</si>
  <si>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</si>
  <si>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</si>
  <si>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</si>
  <si>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</si>
  <si>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</si>
  <si>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</si>
  <si>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</si>
  <si>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</si>
  <si>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</si>
  <si>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</si>
  <si>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</si>
  <si>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</si>
  <si>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</si>
  <si>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</si>
  <si>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</si>
  <si>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</si>
  <si>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</si>
  <si>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</si>
  <si>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</si>
  <si>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</si>
  <si>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</si>
  <si>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</si>
  <si>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</si>
  <si>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</si>
  <si>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</si>
  <si>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</si>
  <si>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</si>
  <si>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</si>
  <si>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</si>
  <si>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</si>
  <si>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</si>
  <si>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</si>
  <si>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</si>
  <si>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</si>
  <si>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</si>
  <si>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</si>
  <si>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</si>
  <si>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</si>
  <si>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</si>
  <si>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</si>
  <si>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</si>
  <si>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</si>
  <si>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</si>
  <si>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</si>
  <si>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</si>
  <si>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</si>
  <si>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</si>
  <si>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</si>
  <si>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</si>
  <si>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</si>
  <si>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</si>
  <si>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</si>
  <si>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</si>
  <si>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</si>
  <si>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</si>
  <si>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</si>
  <si>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</si>
  <si>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</si>
  <si>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</si>
  <si>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</si>
  <si>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</si>
  <si>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</si>
  <si>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</si>
  <si>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</si>
  <si>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</si>
  <si>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</si>
  <si>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</si>
  <si>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</si>
  <si>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</si>
  <si>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</si>
  <si>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</si>
  <si>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</si>
  <si>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</si>
  <si>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</si>
  <si>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</si>
  <si>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</si>
  <si>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</si>
  <si>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</si>
  <si>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</si>
  <si>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</si>
  <si>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</si>
  <si>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</si>
  <si>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</si>
  <si>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</si>
  <si>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</si>
  <si>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</si>
  <si>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</si>
  <si>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</si>
  <si>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</si>
  <si>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</si>
  <si>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</si>
  <si>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</si>
  <si>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</si>
  <si>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</si>
  <si>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</si>
  <si>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</si>
  <si>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</si>
  <si>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</si>
  <si>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</si>
  <si>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</si>
  <si>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</si>
  <si>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</si>
  <si>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</si>
  <si>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</si>
  <si>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</si>
  <si>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</si>
  <si>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</si>
  <si>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</si>
  <si>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</si>
  <si>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</si>
  <si>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</si>
  <si>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</si>
  <si>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</si>
  <si>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</si>
  <si>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</si>
  <si>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</si>
  <si>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</si>
  <si>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</si>
  <si>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</si>
  <si>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</si>
  <si>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</si>
  <si>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</si>
  <si>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</si>
  <si>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</si>
  <si>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</si>
  <si>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</si>
  <si>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</si>
  <si>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</si>
  <si>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</si>
  <si>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</si>
  <si>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</si>
  <si>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</si>
  <si>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</si>
  <si>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</si>
  <si>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</si>
  <si>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</si>
  <si>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</si>
  <si>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</si>
  <si>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</si>
  <si>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</si>
  <si>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</si>
  <si>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</si>
  <si>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</si>
  <si>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</si>
  <si>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</si>
  <si>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</si>
  <si>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</si>
  <si>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</si>
  <si>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</si>
  <si>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</si>
  <si>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</si>
  <si>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</si>
  <si>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</si>
  <si>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</si>
  <si>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</si>
  <si>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</si>
  <si>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</si>
  <si>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</si>
  <si>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</si>
  <si>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</si>
  <si>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</si>
  <si>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</si>
  <si>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</si>
  <si>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</si>
  <si>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</si>
  <si>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</si>
  <si>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</si>
  <si>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</si>
  <si>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</si>
  <si>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</si>
  <si>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</si>
  <si>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</si>
  <si>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</si>
  <si>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</si>
  <si>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</si>
  <si>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</si>
  <si>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</si>
  <si>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</si>
  <si>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</si>
  <si>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</si>
  <si>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</si>
  <si>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</si>
  <si>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</si>
  <si>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</si>
  <si>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</si>
  <si>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</si>
  <si>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</si>
  <si>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</si>
  <si>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</si>
  <si>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</si>
  <si>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</si>
  <si>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</si>
  <si>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</si>
  <si>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</si>
  <si>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</si>
  <si>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</si>
  <si>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</si>
  <si>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</si>
  <si>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</si>
  <si>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</si>
  <si>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</si>
  <si>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</si>
  <si>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</si>
  <si>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</si>
  <si>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</si>
  <si>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</si>
  <si>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</si>
  <si>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</si>
  <si>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</si>
  <si>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</si>
  <si>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</si>
  <si>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</si>
  <si>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</si>
  <si>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</si>
  <si>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</si>
  <si>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</si>
  <si>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</si>
  <si>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</si>
  <si>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</si>
  <si>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</si>
  <si>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</si>
  <si>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</si>
  <si>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</si>
  <si>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</si>
  <si>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</si>
  <si>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</si>
  <si>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</si>
  <si>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</si>
  <si>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</si>
  <si>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</si>
  <si>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</si>
  <si>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</si>
  <si>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</si>
  <si>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</si>
  <si>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</si>
  <si>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</si>
  <si>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</si>
  <si>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</si>
  <si>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</si>
  <si>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</si>
  <si>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</si>
  <si>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</si>
  <si>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</si>
  <si>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</si>
  <si>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</si>
  <si>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</si>
  <si>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</si>
  <si>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</si>
  <si>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</si>
  <si>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</si>
  <si>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</si>
  <si>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</si>
  <si>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</si>
  <si>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</si>
  <si>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</si>
  <si>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</si>
  <si>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</si>
  <si>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</si>
  <si>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</si>
  <si>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</si>
  <si>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</si>
  <si>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</si>
  <si>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</si>
  <si>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</si>
  <si>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</si>
  <si>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</si>
  <si>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</si>
  <si>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</si>
  <si>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</si>
  <si>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</si>
  <si>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</si>
  <si>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</si>
  <si>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</si>
  <si>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</si>
  <si>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</si>
  <si>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</si>
  <si>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</si>
  <si>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</si>
  <si>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</si>
  <si>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</si>
  <si>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</si>
  <si>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</si>
  <si>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</si>
  <si>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</si>
  <si>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</si>
  <si>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</si>
  <si>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</si>
  <si>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</si>
  <si>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</si>
  <si>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</si>
  <si>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</si>
  <si>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</si>
  <si>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</si>
  <si>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</si>
  <si>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</si>
  <si>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</si>
  <si>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</si>
  <si>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</si>
  <si>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</si>
  <si>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</si>
  <si>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</si>
  <si>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</si>
  <si>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</si>
  <si>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</si>
  <si>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</si>
  <si>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</si>
  <si>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</si>
  <si>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</si>
  <si>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</si>
  <si>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</si>
  <si>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</si>
  <si>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</si>
  <si>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</si>
  <si>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</si>
  <si>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</si>
  <si>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</si>
  <si>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</si>
  <si>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</si>
  <si>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</si>
  <si>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</si>
  <si>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</si>
  <si>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</si>
  <si>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</si>
  <si>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</si>
  <si>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</si>
  <si>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</si>
  <si>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</si>
  <si>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</si>
  <si>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</si>
  <si>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</si>
  <si>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</si>
  <si>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</si>
  <si>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</si>
  <si>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</si>
  <si>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</si>
  <si>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</si>
  <si>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</si>
  <si>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</si>
  <si>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</si>
  <si>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</si>
  <si>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</si>
  <si>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</si>
  <si>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</si>
  <si>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</si>
  <si>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</si>
  <si>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</si>
  <si>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</si>
  <si>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</si>
  <si>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</si>
  <si>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</si>
  <si>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</si>
  <si>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</si>
  <si>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</si>
  <si>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</si>
  <si>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</si>
  <si>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</si>
  <si>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</si>
  <si>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</si>
  <si>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</si>
  <si>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</si>
  <si>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</si>
  <si>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</si>
  <si>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</si>
  <si>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</si>
  <si>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</si>
  <si>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</si>
  <si>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</si>
  <si>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</si>
  <si>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</si>
  <si>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</si>
  <si>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</si>
  <si>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</si>
  <si>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</si>
  <si>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</si>
  <si>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</si>
  <si>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</si>
  <si>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</si>
  <si>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</si>
  <si>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</si>
  <si>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</si>
  <si>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</si>
  <si>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</si>
  <si>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</si>
  <si>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</si>
  <si>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</si>
  <si>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</si>
  <si>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</si>
  <si>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</si>
  <si>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</si>
  <si>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</si>
  <si>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</si>
  <si>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</si>
  <si>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</si>
  <si>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</si>
  <si>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</si>
  <si>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</si>
  <si>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</si>
  <si>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</si>
  <si>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</si>
  <si>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</si>
  <si>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</si>
  <si>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</si>
  <si>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</si>
  <si>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</si>
  <si>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</si>
  <si>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</si>
  <si>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</si>
  <si>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</si>
  <si>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</si>
  <si>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</si>
  <si>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</si>
  <si>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</si>
  <si>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</si>
  <si>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</si>
  <si>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</si>
  <si>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</si>
  <si>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</si>
  <si>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</si>
  <si>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</si>
  <si>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</si>
  <si>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</si>
  <si>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</si>
  <si>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</si>
  <si>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</si>
  <si>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</si>
  <si>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</si>
  <si>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</si>
  <si>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</si>
  <si>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</si>
  <si>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</si>
  <si>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</si>
  <si>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</si>
  <si>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</si>
  <si>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</si>
  <si>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</si>
  <si>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</si>
  <si>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</si>
  <si>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</si>
  <si>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</si>
  <si>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</si>
  <si>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</si>
  <si>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</si>
  <si>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</si>
  <si>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</si>
  <si>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</si>
  <si>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</si>
  <si>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</si>
  <si>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</si>
  <si>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</si>
  <si>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</si>
  <si>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</si>
  <si>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</si>
  <si>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</si>
  <si>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</si>
  <si>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</si>
  <si>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</si>
  <si>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</si>
  <si>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</si>
  <si>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</si>
  <si>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</si>
  <si>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</si>
  <si>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</si>
  <si>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</si>
  <si>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</si>
  <si>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</si>
  <si>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</si>
  <si>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</si>
  <si>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</si>
  <si>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</si>
  <si>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</si>
  <si>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</si>
  <si>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</si>
  <si>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</si>
  <si>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</si>
  <si>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</si>
  <si>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</si>
  <si>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</si>
  <si>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</si>
  <si>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</si>
  <si>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</si>
  <si>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</si>
  <si>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</si>
  <si>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</si>
  <si>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</si>
  <si>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</si>
  <si>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</si>
  <si>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</si>
  <si>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</si>
  <si>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</si>
  <si>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</si>
  <si>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</si>
  <si>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</si>
  <si>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</si>
  <si>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</si>
  <si>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</si>
  <si>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</si>
  <si>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</si>
  <si>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</si>
  <si>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</si>
  <si>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</si>
  <si>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</si>
  <si>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</si>
  <si>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</si>
  <si>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</si>
  <si>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</si>
  <si>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</si>
  <si>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</si>
  <si>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</si>
  <si>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</si>
  <si>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</si>
  <si>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</si>
  <si>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</si>
  <si>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</si>
  <si>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</si>
  <si>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</si>
  <si>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</si>
  <si>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</si>
  <si>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</si>
  <si>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</si>
  <si>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</si>
  <si>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</si>
  <si>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</si>
  <si>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</si>
  <si>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</si>
  <si>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</si>
  <si>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</si>
  <si>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</si>
  <si>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</si>
  <si>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</si>
  <si>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</si>
  <si>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</si>
  <si>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</si>
  <si>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</si>
  <si>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</si>
  <si>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</si>
  <si>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</si>
  <si>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</si>
  <si>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</si>
  <si>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</si>
  <si>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</si>
  <si>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</si>
  <si>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</si>
  <si>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</si>
  <si>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</si>
  <si>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</si>
  <si>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</si>
  <si>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</si>
  <si>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</si>
  <si>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</si>
  <si>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</si>
  <si>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</si>
  <si>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</si>
  <si>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</si>
  <si>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</si>
  <si>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</si>
  <si>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</si>
  <si>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</si>
  <si>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</si>
  <si>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</si>
  <si>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</si>
  <si>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</si>
  <si>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</si>
  <si>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</si>
  <si>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</si>
  <si>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</si>
  <si>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</si>
  <si>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</si>
  <si>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</si>
  <si>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</si>
  <si>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</si>
  <si>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</si>
  <si>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</si>
  <si>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</si>
  <si>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</si>
  <si>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</si>
  <si>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</si>
  <si>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</si>
  <si>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</si>
  <si>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</si>
  <si>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</si>
  <si>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</si>
  <si>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</si>
  <si>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</si>
  <si>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</si>
  <si>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</si>
  <si>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</si>
  <si>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</si>
  <si>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</si>
  <si>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</si>
  <si>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</si>
  <si>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</si>
  <si>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</si>
  <si>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</si>
  <si>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</si>
  <si>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</si>
  <si>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</si>
  <si>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</si>
  <si>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</si>
  <si>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</si>
  <si>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</si>
  <si>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</si>
  <si>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</si>
  <si>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</si>
  <si>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</si>
  <si>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</si>
  <si>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</si>
  <si>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</si>
  <si>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</si>
  <si>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</si>
  <si>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</si>
  <si>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</si>
  <si>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</si>
  <si>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</si>
  <si>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</si>
  <si>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</si>
  <si>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</si>
  <si>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</si>
  <si>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</si>
  <si>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</si>
  <si>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</si>
  <si>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</si>
  <si>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</si>
  <si>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</si>
  <si>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</si>
  <si>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</si>
  <si>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</si>
  <si>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</si>
  <si>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</si>
  <si>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</si>
  <si>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</si>
  <si>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</si>
  <si>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</si>
  <si>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</si>
  <si>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</si>
  <si>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</si>
  <si>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</si>
  <si>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</si>
  <si>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</si>
  <si>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</si>
  <si>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</si>
  <si>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</si>
  <si>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</si>
  <si>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</si>
  <si>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</si>
  <si>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</si>
  <si>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</si>
  <si>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</si>
  <si>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</si>
  <si>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</si>
  <si>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</si>
  <si>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</si>
  <si>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</si>
  <si>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</si>
  <si>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</si>
  <si>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</si>
  <si>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</si>
  <si>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</si>
  <si>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</si>
  <si>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</si>
  <si>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</si>
  <si>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</si>
  <si>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</si>
  <si>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</si>
  <si>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</si>
  <si>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</si>
  <si>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</si>
  <si>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</si>
  <si>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</si>
  <si>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</si>
  <si>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</si>
  <si>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</si>
  <si>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</si>
  <si>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</si>
  <si>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</si>
  <si>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</si>
  <si>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</si>
  <si>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</si>
  <si>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</si>
  <si>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</si>
  <si>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</si>
  <si>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</si>
  <si>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</si>
  <si>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</si>
  <si>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</si>
  <si>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</si>
  <si>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</si>
  <si>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</si>
  <si>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</si>
  <si>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</si>
  <si>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</si>
  <si>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</si>
  <si>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</si>
  <si>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</si>
  <si>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</si>
  <si>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</si>
  <si>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</si>
  <si>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</si>
  <si>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</si>
  <si>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</si>
  <si>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</si>
  <si>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</si>
  <si>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</si>
  <si>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</si>
  <si>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</si>
  <si>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</si>
  <si>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</si>
  <si>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</si>
  <si>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</si>
  <si>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</si>
  <si>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</si>
  <si>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</si>
  <si>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</si>
  <si>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</si>
  <si>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</si>
  <si>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</si>
  <si>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</si>
  <si>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</si>
  <si>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</si>
  <si>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</si>
  <si>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</si>
  <si>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</si>
  <si>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</si>
  <si>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</si>
  <si>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</si>
  <si>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</si>
  <si>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</si>
  <si>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</si>
  <si>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</si>
  <si>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</si>
  <si>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</si>
  <si>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</si>
  <si>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</si>
  <si>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</si>
  <si>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</si>
  <si>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</si>
  <si>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</si>
  <si>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</si>
  <si>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</si>
  <si>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</si>
  <si>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</si>
  <si>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</si>
  <si>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</si>
  <si>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</si>
  <si>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</si>
  <si>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</si>
  <si>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</si>
  <si>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</si>
  <si>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</si>
  <si>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</si>
  <si>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</si>
  <si>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</si>
  <si>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</si>
  <si>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</si>
  <si>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</si>
  <si>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</si>
  <si>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</si>
  <si>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</si>
  <si>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</si>
  <si>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</si>
  <si>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</si>
  <si>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</si>
  <si>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</si>
  <si>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</si>
  <si>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</si>
  <si>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</si>
  <si>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</si>
  <si>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</si>
  <si>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</si>
  <si>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</si>
  <si>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</si>
  <si>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</si>
  <si>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</si>
  <si>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</si>
  <si>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</si>
  <si>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</si>
  <si>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</si>
  <si>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</si>
  <si>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</si>
  <si>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</si>
  <si>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</si>
  <si>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</si>
  <si>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</si>
  <si>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</si>
  <si>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</si>
  <si>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</si>
  <si>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</si>
  <si>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</si>
  <si>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</si>
  <si>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</si>
  <si>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</si>
  <si>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</si>
  <si>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</si>
  <si>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</si>
  <si>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</si>
  <si>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</si>
  <si>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</si>
  <si>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</si>
  <si>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</si>
  <si>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</si>
  <si>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</si>
  <si>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</si>
  <si>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</si>
  <si>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</si>
  <si>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</si>
  <si>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</si>
  <si>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</si>
  <si>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</si>
  <si>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</si>
  <si>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</si>
  <si>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</si>
  <si>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</si>
  <si>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</si>
  <si>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</si>
  <si>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</si>
  <si>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</si>
  <si>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</si>
  <si>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</si>
  <si>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</si>
  <si>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</si>
  <si>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</si>
  <si>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</si>
  <si>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</si>
  <si>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</si>
  <si>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</si>
  <si>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</si>
  <si>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</si>
  <si>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</si>
  <si>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</si>
  <si>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</si>
  <si>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</si>
  <si>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</si>
  <si>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</si>
  <si>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</si>
  <si>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</si>
  <si>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</si>
  <si>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</si>
  <si>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</si>
  <si>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</si>
  <si>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</si>
  <si>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</si>
  <si>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</si>
  <si>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</si>
  <si>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</si>
  <si>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</si>
  <si>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</si>
  <si>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</si>
  <si>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</si>
  <si>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</si>
  <si>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</si>
  <si>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</si>
  <si>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</si>
  <si>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</si>
  <si>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</si>
  <si>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</si>
  <si>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</si>
  <si>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</si>
  <si>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</si>
  <si>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</si>
  <si>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</si>
  <si>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</si>
  <si>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</si>
  <si>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</si>
  <si>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</si>
  <si>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</si>
  <si>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</si>
  <si>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</si>
  <si>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</si>
  <si>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</si>
  <si>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</si>
  <si>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</si>
  <si>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</si>
  <si>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</si>
  <si>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</si>
  <si>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</si>
  <si>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</si>
  <si>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</si>
  <si>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</si>
  <si>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</si>
  <si>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</si>
  <si>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</si>
  <si>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</si>
  <si>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</si>
  <si>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</si>
  <si>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</si>
  <si>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</si>
  <si>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</si>
  <si>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</si>
  <si>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</si>
  <si>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</si>
  <si>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</si>
  <si>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</si>
  <si>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</si>
  <si>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</si>
  <si>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</si>
  <si>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</si>
  <si>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</si>
  <si>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</si>
  <si>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</si>
  <si>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</si>
  <si>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</si>
  <si>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</si>
  <si>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</si>
  <si>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</si>
  <si>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</si>
  <si>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</si>
  <si>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</si>
  <si>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</si>
  <si>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</si>
  <si>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</si>
  <si>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</si>
  <si>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</si>
  <si>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</si>
  <si>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</si>
  <si>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</si>
  <si>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</si>
  <si>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</si>
  <si>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</si>
  <si>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</si>
  <si>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</si>
  <si>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</si>
  <si>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</si>
  <si>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</si>
  <si>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</si>
  <si>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</si>
  <si>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</si>
  <si>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</si>
  <si>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</si>
  <si>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</si>
  <si>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</si>
  <si>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</si>
  <si>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</si>
  <si>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</si>
  <si>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</si>
  <si>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</si>
  <si>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</si>
  <si>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</si>
  <si>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</si>
  <si>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</si>
  <si>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</si>
  <si>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</si>
  <si>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</si>
  <si>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</si>
  <si>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</si>
  <si>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</si>
  <si>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</si>
  <si>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</si>
  <si>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</si>
  <si>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</si>
  <si>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</si>
  <si>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</si>
  <si>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</si>
  <si>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</si>
  <si>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</si>
  <si>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</si>
  <si>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</si>
  <si>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</si>
  <si>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</si>
  <si>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</si>
  <si>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</si>
  <si>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</si>
  <si>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</si>
  <si>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</si>
  <si>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</si>
  <si>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</si>
  <si>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</si>
  <si>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</si>
  <si>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</si>
  <si>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</si>
  <si>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</si>
  <si>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</si>
  <si>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</si>
  <si>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</si>
  <si>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</si>
  <si>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</si>
  <si>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</si>
  <si>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</si>
  <si>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</si>
  <si>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</si>
  <si>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</si>
  <si>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</si>
  <si>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</si>
  <si>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</si>
  <si>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</si>
  <si>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</si>
  <si>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</si>
  <si>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</si>
  <si>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</si>
  <si>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</si>
  <si>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</si>
  <si>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</si>
  <si>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</si>
  <si>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</si>
  <si>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</si>
  <si>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</si>
  <si>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</si>
  <si>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</si>
  <si>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</si>
  <si>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</si>
  <si>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</si>
  <si>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</si>
  <si>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</si>
  <si>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</si>
  <si>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</si>
  <si>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</si>
  <si>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</si>
  <si>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</si>
  <si>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</si>
  <si>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</si>
  <si>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</si>
  <si>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</si>
  <si>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</si>
  <si>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</si>
  <si>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</si>
  <si>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</si>
  <si>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</si>
  <si>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</si>
  <si>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</si>
  <si>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</si>
  <si>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</si>
  <si>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</si>
  <si>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</si>
  <si>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</si>
  <si>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</si>
  <si>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</si>
  <si>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</si>
  <si>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</si>
  <si>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</si>
  <si>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</si>
  <si>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</si>
  <si>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</si>
  <si>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</si>
  <si>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</si>
  <si>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</si>
  <si>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</si>
  <si>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</si>
  <si>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</si>
  <si>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</si>
  <si>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</si>
  <si>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</si>
  <si>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</si>
  <si>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</si>
  <si>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</si>
  <si>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</si>
  <si>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</si>
  <si>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</si>
  <si>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</si>
  <si>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</si>
  <si>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</si>
  <si>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</si>
  <si>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</si>
  <si>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</si>
  <si>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</si>
  <si>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</si>
  <si>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</si>
  <si>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</si>
  <si>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</si>
  <si>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</si>
  <si>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</si>
  <si>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</si>
  <si>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</si>
  <si>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</si>
  <si>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</si>
  <si>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</si>
  <si>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</si>
  <si>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</si>
  <si>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</si>
  <si>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</si>
  <si>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</si>
  <si>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</si>
  <si>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</si>
  <si>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</si>
  <si>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</si>
  <si>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</si>
  <si>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</si>
  <si>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</si>
  <si>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</si>
  <si>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</si>
  <si>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</si>
  <si>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</si>
  <si>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</si>
  <si>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</si>
  <si>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</si>
  <si>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</si>
  <si>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</si>
  <si>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</si>
  <si>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</si>
  <si>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</si>
  <si>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</si>
  <si>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</si>
  <si>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</si>
  <si>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</si>
  <si>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</si>
  <si>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</si>
  <si>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</si>
  <si>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</si>
  <si>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</si>
  <si>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</si>
  <si>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</si>
  <si>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</si>
  <si>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</si>
  <si>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</si>
  <si>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</si>
  <si>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</si>
  <si>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</si>
  <si>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</si>
  <si>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</si>
  <si>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</si>
  <si>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</si>
  <si>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</si>
  <si>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</si>
  <si>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</si>
  <si>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</si>
  <si>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</si>
  <si>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</si>
  <si>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</si>
  <si>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</si>
  <si>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</si>
  <si>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</si>
  <si>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</si>
  <si>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</si>
  <si>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</si>
  <si>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</si>
  <si>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</si>
  <si>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</si>
  <si>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</si>
  <si>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</si>
  <si>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</si>
  <si>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</si>
  <si>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</si>
  <si>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</si>
  <si>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</si>
  <si>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</si>
  <si>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</si>
  <si>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</si>
  <si>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</si>
  <si>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</si>
  <si>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</si>
  <si>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</si>
  <si>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</si>
  <si>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</si>
  <si>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</si>
  <si>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</si>
  <si>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</si>
  <si>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</si>
  <si>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</si>
  <si>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</si>
  <si>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</si>
  <si>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</si>
  <si>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</si>
  <si>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</si>
  <si>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</si>
  <si>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</si>
  <si>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</si>
  <si>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</si>
  <si>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</si>
  <si>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</si>
  <si>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</si>
  <si>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</si>
  <si>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</si>
  <si>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</si>
  <si>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</si>
  <si>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</si>
  <si>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</si>
  <si>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</si>
  <si>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</si>
  <si>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</si>
  <si>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</si>
  <si>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</si>
  <si>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</si>
  <si>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</si>
  <si>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</si>
  <si>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</si>
  <si>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</si>
  <si>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</si>
  <si>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</si>
  <si>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</si>
  <si>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</si>
  <si>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</si>
  <si>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</si>
  <si>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</si>
  <si>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</si>
  <si>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</si>
  <si>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</si>
  <si>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</si>
  <si>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</si>
  <si>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</si>
  <si>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</si>
  <si>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</si>
  <si>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</si>
  <si>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</si>
  <si>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</si>
  <si>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</si>
  <si>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</si>
  <si>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</si>
  <si>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</si>
  <si>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</si>
  <si>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</si>
  <si>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</si>
  <si>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</si>
  <si>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</si>
  <si>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</si>
  <si>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</si>
  <si>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</si>
  <si>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</si>
  <si>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</si>
  <si>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</si>
  <si>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</si>
  <si>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</si>
  <si>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</si>
  <si>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</si>
  <si>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</si>
  <si>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</si>
  <si>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</si>
  <si>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</si>
  <si>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</si>
  <si>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</si>
  <si>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</si>
  <si>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</si>
  <si>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</si>
  <si>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</si>
  <si>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</si>
  <si>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</si>
  <si>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</si>
  <si>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</si>
  <si>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</si>
  <si>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</si>
  <si>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</si>
  <si>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</si>
  <si>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</si>
  <si>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</si>
  <si>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</si>
  <si>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</si>
  <si>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</si>
  <si>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</si>
  <si>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</si>
  <si>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</si>
  <si>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</si>
  <si>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</si>
  <si>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</si>
  <si>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</si>
  <si>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</si>
  <si>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</si>
  <si>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</si>
  <si>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</si>
  <si>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</si>
  <si>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</si>
  <si>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</si>
  <si>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</si>
  <si>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</si>
  <si>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</si>
  <si>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</si>
  <si>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</si>
  <si>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</si>
  <si>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</si>
  <si>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</si>
  <si>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</si>
  <si>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</si>
  <si>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</si>
  <si>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</si>
  <si>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</si>
  <si>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</si>
  <si>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</si>
  <si>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</si>
  <si>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</si>
  <si>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</si>
  <si>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</si>
  <si>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</si>
  <si>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</si>
  <si>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</si>
  <si>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</si>
  <si>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</si>
  <si>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</si>
  <si>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</si>
  <si>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</si>
  <si>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</si>
  <si>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</si>
  <si>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</si>
  <si>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</si>
  <si>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</si>
  <si>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</si>
  <si>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</si>
  <si>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</si>
  <si>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</si>
  <si>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</si>
  <si>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</si>
  <si>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</si>
  <si>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</si>
  <si>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</si>
  <si>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</si>
  <si>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</si>
  <si>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</si>
  <si>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</si>
  <si>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</si>
  <si>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</si>
  <si>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</si>
  <si>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</si>
  <si>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</si>
  <si>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</si>
  <si>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</si>
  <si>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</si>
  <si>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</si>
  <si>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</si>
  <si>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</si>
  <si>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</si>
  <si>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</si>
  <si>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</si>
  <si>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</si>
  <si>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</si>
  <si>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</si>
  <si>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</si>
  <si>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</si>
  <si>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</si>
  <si>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</si>
  <si>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</si>
  <si>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</si>
  <si>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</si>
  <si>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</si>
  <si>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</si>
  <si>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</si>
  <si>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</si>
  <si>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</si>
  <si>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</si>
  <si>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</si>
  <si>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</si>
  <si>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</si>
  <si>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</si>
  <si>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</si>
  <si>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</si>
  <si>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</si>
  <si>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</si>
  <si>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</si>
  <si>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</si>
  <si>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</si>
  <si>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</si>
  <si>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</si>
  <si>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</si>
  <si>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</si>
  <si>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</si>
  <si>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</si>
  <si>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</si>
  <si>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</si>
  <si>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</si>
  <si>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</si>
  <si>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</si>
  <si>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</si>
  <si>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</si>
  <si>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</si>
  <si>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</si>
  <si>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</si>
  <si>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</si>
  <si>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</si>
  <si>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</si>
  <si>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</si>
  <si>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</si>
  <si>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</si>
  <si>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</si>
  <si>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</si>
  <si>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</si>
  <si>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</si>
  <si>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</si>
  <si>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</si>
  <si>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</si>
  <si>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</si>
  <si>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</si>
  <si>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</si>
  <si>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</si>
  <si>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</si>
  <si>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</si>
  <si>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</si>
  <si>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</si>
  <si>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</si>
  <si>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</si>
  <si>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</si>
  <si>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</si>
  <si>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</si>
  <si>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</si>
  <si>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</si>
  <si>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</si>
  <si>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</si>
  <si>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</si>
  <si>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</si>
  <si>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</si>
  <si>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</si>
  <si>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</si>
  <si>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</si>
  <si>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</si>
  <si>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</si>
  <si>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</si>
  <si>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</si>
  <si>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</si>
  <si>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</si>
  <si>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</si>
  <si>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</si>
  <si>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</si>
  <si>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</si>
  <si>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</si>
  <si>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</si>
  <si>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</si>
  <si>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</si>
  <si>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</si>
  <si>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</si>
  <si>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</si>
  <si>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</si>
  <si>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</si>
  <si>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</si>
  <si>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</si>
  <si>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</si>
  <si>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</si>
  <si>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</si>
  <si>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</si>
  <si>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</si>
  <si>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</si>
  <si>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</si>
  <si>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</si>
  <si>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</si>
  <si>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</si>
  <si>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</si>
  <si>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</si>
  <si>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</si>
  <si>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</si>
  <si>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</si>
  <si>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</si>
  <si>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</si>
  <si>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</si>
  <si>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</si>
  <si>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</si>
  <si>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</si>
  <si>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</si>
  <si>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</si>
  <si>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</si>
  <si>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</si>
  <si>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</si>
  <si>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</si>
  <si>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</si>
  <si>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</si>
  <si>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</si>
  <si>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</si>
  <si>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</si>
  <si>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</si>
  <si>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</si>
  <si>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</si>
  <si>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</si>
  <si>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</si>
  <si>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</si>
  <si>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</si>
  <si>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</si>
  <si>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</si>
  <si>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</si>
  <si>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</si>
  <si>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</si>
  <si>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</si>
  <si>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</si>
  <si>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</si>
  <si>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</si>
  <si>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</si>
  <si>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</si>
  <si>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</si>
  <si>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</si>
  <si>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</si>
  <si>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</si>
  <si>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</si>
  <si>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</si>
  <si>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</si>
  <si>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</si>
  <si>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</si>
  <si>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</si>
  <si>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</si>
  <si>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</si>
  <si>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</si>
  <si>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</si>
  <si>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</si>
  <si>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</si>
  <si>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</si>
  <si>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</si>
  <si>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</si>
  <si>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</si>
  <si>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</si>
  <si>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</si>
  <si>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</si>
  <si>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</si>
  <si>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</si>
  <si>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</si>
  <si>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</si>
  <si>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</si>
  <si>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</si>
  <si>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</si>
  <si>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</si>
  <si>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</si>
  <si>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</si>
  <si>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</si>
  <si>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</si>
  <si>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</si>
  <si>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</si>
  <si>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</si>
  <si>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</si>
  <si>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</si>
  <si>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</si>
  <si>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</si>
  <si>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</si>
  <si>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</si>
  <si>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</si>
  <si>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</si>
  <si>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</si>
  <si>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</si>
  <si>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</si>
  <si>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</si>
  <si>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</si>
  <si>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</si>
  <si>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</si>
  <si>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</si>
  <si>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</si>
  <si>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</si>
  <si>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</si>
  <si>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</si>
  <si>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</si>
  <si>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</si>
  <si>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</si>
  <si>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</si>
  <si>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</si>
  <si>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</si>
  <si>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</si>
  <si>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</si>
  <si>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</si>
  <si>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</si>
  <si>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</si>
  <si>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</si>
  <si>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</si>
  <si>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</si>
  <si>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</si>
  <si>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</si>
  <si>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</si>
  <si>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</si>
  <si>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</si>
  <si>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</si>
  <si>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</si>
  <si>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</si>
  <si>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</si>
  <si>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</si>
  <si>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</si>
  <si>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</si>
  <si>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</si>
  <si>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</si>
  <si>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</si>
  <si>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</si>
  <si>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</si>
  <si>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</si>
  <si>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</si>
  <si>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</si>
  <si>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</si>
  <si>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</si>
  <si>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</si>
  <si>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</si>
  <si>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</si>
  <si>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</si>
  <si>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</si>
  <si>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</si>
  <si>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</si>
  <si>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</si>
  <si>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</si>
  <si>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</si>
  <si>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</si>
  <si>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</si>
  <si>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</si>
  <si>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</si>
  <si>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</si>
  <si>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</si>
  <si>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</si>
  <si>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</si>
  <si>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</si>
  <si>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</si>
  <si>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</si>
  <si>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</si>
  <si>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</si>
  <si>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</si>
  <si>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</si>
  <si>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</si>
  <si>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</si>
  <si>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</si>
  <si>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</si>
  <si>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</si>
  <si>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</si>
  <si>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</si>
  <si>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</si>
  <si>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</si>
  <si>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</si>
  <si>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</si>
  <si>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</si>
  <si>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</si>
  <si>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</si>
  <si>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</si>
  <si>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</si>
  <si>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</si>
  <si>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</si>
  <si>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</si>
  <si>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</si>
  <si>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</si>
  <si>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</si>
  <si>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</si>
  <si>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</si>
  <si>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</si>
  <si>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</si>
  <si>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</si>
  <si>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</si>
  <si>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</si>
  <si>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</si>
  <si>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</si>
  <si>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</si>
  <si>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</si>
  <si>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</si>
  <si>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</si>
  <si>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</si>
  <si>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</si>
  <si>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</si>
  <si>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</si>
  <si>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</si>
  <si>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</si>
  <si>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</si>
  <si>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</si>
  <si>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</si>
  <si>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</si>
  <si>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</si>
  <si>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</si>
  <si>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</si>
  <si>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</si>
  <si>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</si>
  <si>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</si>
  <si>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</si>
  <si>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</si>
  <si>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</si>
  <si>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</si>
  <si>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</si>
  <si>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</si>
  <si>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</si>
  <si>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</si>
  <si>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</si>
  <si>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</si>
  <si>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</si>
  <si>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</si>
  <si>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</si>
  <si>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</si>
  <si>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</si>
  <si>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</si>
  <si>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</si>
  <si>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</si>
  <si>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</si>
  <si>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</si>
  <si>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</si>
  <si>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</si>
  <si>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</si>
  <si>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</si>
  <si>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</si>
  <si>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</si>
  <si>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</si>
  <si>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</si>
  <si>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</si>
  <si>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</si>
  <si>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</si>
  <si>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</si>
  <si>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</si>
  <si>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</si>
  <si>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</si>
  <si>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</si>
  <si>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</si>
  <si>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</si>
  <si>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</si>
  <si>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</si>
  <si>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</si>
  <si>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</si>
  <si>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</si>
  <si>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</si>
  <si>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</si>
  <si>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</si>
  <si>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</si>
  <si>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</si>
  <si>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</si>
  <si>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</si>
  <si>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</si>
  <si>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</si>
  <si>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</si>
  <si>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</si>
  <si>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</si>
  <si>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</si>
  <si>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</si>
  <si>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</si>
  <si>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</si>
  <si>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</si>
  <si>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</si>
  <si>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</si>
  <si>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</si>
  <si>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</si>
  <si>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</si>
  <si>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</si>
  <si>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</si>
  <si>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</si>
  <si>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</si>
  <si>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</si>
  <si>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</si>
  <si>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</si>
  <si>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</si>
  <si>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</si>
  <si>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</si>
  <si>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</si>
  <si>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</si>
  <si>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</si>
  <si>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</si>
  <si>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</si>
  <si>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</si>
  <si>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</si>
  <si>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</si>
  <si>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</si>
  <si>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</si>
  <si>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</si>
  <si>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</si>
  <si>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</si>
  <si>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</si>
  <si>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</si>
  <si>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</si>
  <si>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</si>
  <si>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</si>
  <si>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</si>
  <si>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</si>
  <si>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</si>
  <si>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</si>
  <si>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</si>
  <si>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</si>
  <si>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</si>
  <si>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</si>
  <si>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</si>
  <si>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</si>
  <si>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</si>
  <si>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</si>
  <si>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</si>
  <si>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</si>
  <si>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</si>
  <si>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</si>
  <si>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</si>
  <si>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</si>
  <si>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</si>
  <si>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</si>
  <si>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</si>
  <si>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</si>
  <si>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</si>
  <si>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</si>
  <si>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</si>
  <si>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</si>
  <si>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</si>
  <si>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</si>
  <si>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</si>
  <si>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</si>
  <si>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</si>
  <si>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</si>
  <si>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</si>
  <si>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</si>
  <si>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</si>
  <si>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</si>
  <si>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</si>
  <si>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</si>
  <si>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</si>
  <si>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</si>
  <si>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</si>
  <si>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</si>
  <si>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</si>
  <si>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</si>
  <si>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</si>
  <si>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</si>
  <si>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</si>
  <si>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</si>
  <si>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</si>
  <si>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</si>
  <si>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</si>
  <si>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</si>
  <si>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</si>
  <si>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</si>
  <si>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</si>
  <si>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</si>
  <si>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</si>
  <si>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</si>
  <si>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</si>
  <si>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</si>
  <si>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</si>
  <si>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</si>
  <si>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</si>
  <si>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</si>
  <si>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</si>
  <si>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</si>
  <si>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</si>
  <si>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</si>
  <si>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</si>
  <si>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</si>
  <si>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</si>
  <si>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</si>
  <si>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</si>
  <si>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</si>
  <si>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</si>
  <si>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</si>
  <si>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</si>
  <si>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</si>
  <si>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</si>
  <si>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</si>
  <si>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</si>
  <si>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</si>
  <si>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</si>
  <si>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</si>
  <si>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</si>
  <si>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</si>
  <si>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</si>
  <si>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</si>
  <si>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</si>
  <si>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</si>
  <si>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</si>
  <si>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</si>
  <si>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</si>
  <si>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</si>
  <si>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</si>
  <si>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</si>
  <si>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</si>
  <si>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</si>
  <si>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</si>
  <si>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</si>
  <si>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</si>
  <si>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</si>
  <si>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</si>
  <si>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</si>
  <si>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</si>
  <si>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</si>
  <si>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</si>
  <si>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</si>
  <si>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</si>
  <si>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</si>
  <si>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</si>
  <si>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</si>
  <si>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</si>
  <si>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</si>
  <si>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</si>
  <si>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</si>
  <si>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</si>
  <si>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</si>
  <si>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</si>
  <si>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</si>
  <si>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</si>
  <si>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</si>
  <si>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</si>
  <si>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</si>
  <si>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</si>
  <si>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</si>
  <si>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</si>
  <si>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</si>
  <si>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</si>
  <si>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</si>
  <si>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</si>
  <si>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</si>
  <si>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</si>
  <si>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</si>
  <si>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</si>
  <si>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</si>
  <si>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</si>
  <si>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</si>
  <si>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</si>
  <si>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</si>
  <si>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</si>
  <si>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</si>
  <si>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</si>
  <si>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</si>
  <si>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</si>
  <si>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</si>
  <si>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</si>
  <si>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</si>
  <si>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</si>
  <si>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</si>
  <si>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</si>
  <si>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</si>
  <si>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</si>
  <si>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</si>
  <si>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</si>
  <si>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</si>
  <si>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</si>
  <si>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</si>
  <si>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</si>
  <si>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</si>
  <si>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</si>
  <si>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</si>
  <si>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</si>
  <si>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</si>
  <si>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</si>
  <si>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</si>
  <si>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</si>
  <si>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</si>
  <si>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</si>
  <si>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</si>
  <si>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</si>
  <si>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</si>
  <si>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</si>
  <si>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</si>
  <si>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</si>
  <si>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</si>
  <si>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</si>
  <si>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</si>
  <si>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</si>
  <si>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</si>
  <si>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</si>
  <si>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</si>
  <si>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</si>
  <si>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</si>
  <si>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</si>
  <si>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</si>
  <si>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</si>
  <si>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</si>
  <si>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</si>
  <si>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</si>
  <si>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</si>
  <si>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</si>
  <si>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</si>
  <si>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</si>
  <si>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</si>
  <si>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</si>
  <si>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</si>
  <si>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</si>
  <si>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</si>
  <si>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</si>
  <si>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</si>
  <si>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</si>
  <si>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</si>
  <si>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</si>
  <si>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</si>
  <si>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</si>
  <si>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</si>
  <si>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</si>
  <si>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</si>
  <si>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</si>
  <si>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</si>
  <si>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</si>
  <si>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</si>
  <si>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</si>
  <si>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</si>
  <si>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</si>
  <si>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</si>
  <si>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</si>
  <si>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</si>
  <si>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</si>
  <si>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</si>
  <si>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</si>
  <si>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</si>
  <si>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</si>
  <si>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</si>
  <si>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</si>
  <si>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</si>
  <si>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</si>
  <si>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</si>
  <si>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</si>
  <si>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</si>
  <si>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</si>
  <si>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</si>
  <si>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</si>
  <si>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</si>
  <si>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</si>
  <si>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</si>
  <si>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</si>
  <si>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</si>
  <si>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</si>
  <si>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</si>
  <si>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</si>
  <si>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</si>
  <si>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</si>
  <si>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</si>
  <si>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</si>
  <si>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</si>
  <si>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</si>
  <si>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</si>
  <si>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</si>
  <si>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</si>
  <si>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</si>
  <si>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</si>
  <si>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</si>
  <si>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</si>
  <si>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</si>
  <si>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</si>
  <si>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</si>
  <si>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</si>
  <si>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</si>
  <si>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</si>
  <si>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</si>
  <si>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</si>
  <si>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</si>
  <si>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</si>
  <si>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</si>
  <si>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</si>
  <si>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</si>
  <si>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</si>
  <si>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</si>
  <si>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</si>
  <si>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</si>
  <si>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</si>
  <si>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</si>
  <si>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</si>
  <si>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</si>
  <si>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</si>
  <si>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</si>
  <si>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</si>
  <si>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</si>
  <si>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</si>
  <si>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</si>
  <si>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</si>
  <si>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</si>
  <si>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</si>
  <si>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</si>
  <si>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</si>
  <si>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</si>
  <si>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</si>
  <si>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</si>
  <si>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</si>
  <si>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</si>
  <si>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</si>
  <si>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</si>
  <si>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</si>
  <si>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</si>
  <si>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</si>
  <si>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</si>
  <si>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</si>
  <si>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</si>
  <si>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</si>
  <si>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</si>
  <si>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</si>
  <si>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</si>
  <si>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</si>
  <si>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</si>
  <si>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</si>
  <si>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</si>
  <si>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</si>
  <si>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</si>
  <si>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</si>
  <si>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</si>
  <si>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</si>
  <si>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</si>
  <si>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</si>
  <si>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</si>
  <si>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</si>
  <si>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</si>
  <si>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</si>
  <si>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</si>
  <si>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</si>
  <si>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</si>
  <si>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</si>
  <si>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</si>
  <si>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</si>
  <si>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</si>
  <si>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</si>
  <si>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</si>
  <si>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</si>
  <si>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</si>
  <si>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</si>
  <si>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</si>
  <si>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</si>
  <si>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</si>
  <si>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</si>
  <si>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</si>
  <si>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</si>
  <si>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</si>
  <si>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</si>
  <si>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</si>
  <si>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</si>
  <si>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</si>
  <si>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</si>
  <si>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</si>
  <si>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</si>
  <si>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</si>
  <si>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</si>
  <si>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</si>
  <si>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</si>
  <si>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</si>
  <si>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</si>
  <si>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</si>
  <si>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</si>
  <si>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</si>
  <si>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</si>
  <si>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</si>
  <si>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</si>
  <si>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</si>
  <si>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</si>
  <si>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</si>
  <si>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</si>
  <si>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</si>
  <si>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</si>
  <si>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</si>
  <si>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</si>
  <si>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</si>
  <si>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</si>
  <si>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</si>
  <si>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</si>
  <si>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</si>
  <si>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</si>
  <si>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</si>
  <si>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</si>
  <si>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</si>
  <si>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</si>
  <si>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</si>
  <si>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</si>
  <si>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</si>
  <si>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</si>
  <si>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</si>
  <si>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</si>
  <si>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</si>
  <si>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</si>
  <si>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</si>
  <si>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</si>
  <si>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</si>
  <si>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</si>
  <si>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</si>
  <si>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</si>
  <si>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</si>
  <si>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</si>
  <si>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</si>
  <si>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</si>
  <si>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</si>
  <si>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</si>
  <si>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</si>
  <si>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</si>
  <si>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</si>
  <si>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</si>
  <si>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</si>
  <si>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</si>
  <si>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</si>
  <si>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</si>
  <si>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</si>
  <si>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</si>
  <si>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</si>
  <si>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</si>
  <si>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</si>
  <si>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</si>
  <si>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</si>
  <si>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</si>
  <si>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</si>
  <si>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</si>
  <si>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</si>
  <si>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</si>
  <si>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</si>
  <si>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</si>
  <si>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</si>
  <si>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</si>
  <si>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</si>
  <si>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</si>
  <si>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</si>
  <si>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</si>
  <si>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</si>
  <si>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</si>
  <si>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</si>
  <si>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</si>
  <si>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</si>
  <si>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</si>
  <si>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</si>
  <si>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</si>
  <si>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</si>
  <si>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</si>
  <si>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</si>
  <si>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</si>
  <si>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</si>
  <si>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</si>
  <si>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</si>
  <si>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</si>
  <si>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</si>
  <si>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</si>
  <si>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</si>
  <si>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</si>
  <si>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</si>
  <si>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</si>
  <si>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</si>
  <si>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</si>
  <si>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</si>
  <si>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</si>
  <si>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</si>
  <si>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</si>
  <si>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</si>
  <si>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</si>
  <si>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</si>
  <si>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</si>
  <si>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</si>
  <si>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</si>
  <si>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</si>
  <si>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</si>
  <si>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</si>
  <si>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</si>
  <si>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</si>
  <si>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</si>
  <si>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</si>
  <si>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</si>
  <si>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</si>
  <si>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</si>
  <si>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</si>
  <si>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</si>
  <si>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</si>
  <si>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</si>
  <si>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</si>
  <si>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</si>
  <si>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</si>
  <si>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</si>
  <si>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</si>
  <si>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</si>
  <si>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</si>
  <si>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</si>
  <si>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</si>
  <si>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</si>
  <si>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</si>
  <si>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</si>
  <si>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</si>
  <si>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</si>
  <si>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</si>
  <si>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</si>
  <si>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</si>
  <si>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</si>
  <si>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</si>
  <si>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</si>
  <si>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</si>
  <si>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</si>
  <si>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</si>
  <si>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</si>
  <si>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</si>
  <si>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</si>
  <si>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</si>
  <si>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</si>
  <si>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</si>
  <si>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</si>
  <si>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</si>
  <si>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</si>
  <si>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</si>
  <si>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</si>
  <si>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</si>
  <si>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</si>
  <si>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</si>
  <si>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</si>
  <si>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</si>
  <si>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</si>
  <si>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</si>
  <si>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</si>
  <si>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</si>
  <si>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</si>
  <si>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</si>
  <si>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</si>
  <si>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</si>
  <si>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</si>
  <si>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</si>
  <si>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</si>
  <si>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</si>
  <si>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</si>
  <si>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</si>
  <si>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</si>
  <si>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</si>
  <si>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</si>
  <si>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</si>
  <si>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</si>
  <si>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</si>
  <si>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</si>
  <si>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</si>
  <si>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</si>
  <si>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</si>
  <si>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</si>
  <si>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</si>
  <si>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</si>
  <si>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</si>
  <si>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</si>
  <si>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</si>
  <si>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</si>
  <si>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</si>
  <si>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</si>
  <si>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</si>
  <si>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</si>
  <si>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</si>
  <si>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</si>
  <si>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</si>
  <si>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</si>
  <si>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</si>
  <si>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</si>
  <si>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</si>
  <si>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</si>
  <si>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</si>
  <si>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</si>
  <si>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</si>
  <si>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</si>
  <si>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</si>
  <si>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</si>
  <si>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</si>
  <si>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</si>
  <si>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</si>
  <si>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</si>
  <si>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</si>
  <si>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</si>
  <si>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</si>
  <si>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</si>
  <si>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</si>
  <si>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</si>
  <si>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</si>
  <si>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</si>
  <si>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</si>
  <si>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</si>
  <si>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</si>
  <si>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</si>
  <si>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</si>
  <si>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</si>
  <si>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</si>
  <si>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</si>
  <si>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</si>
  <si>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</si>
  <si>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</si>
  <si>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</si>
  <si>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</si>
  <si>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</si>
  <si>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</si>
  <si>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</si>
  <si>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</si>
  <si>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</si>
  <si>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</si>
  <si>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</si>
  <si>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</si>
  <si>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</si>
  <si>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</si>
  <si>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</si>
  <si>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</si>
  <si>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</si>
  <si>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</si>
  <si>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</si>
  <si>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</si>
  <si>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</si>
  <si>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</si>
  <si>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</si>
  <si>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</si>
  <si>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</si>
  <si>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</si>
  <si>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</si>
  <si>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</si>
  <si>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</si>
  <si>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</si>
  <si>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</si>
  <si>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</si>
  <si>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</si>
  <si>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</si>
  <si>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</si>
  <si>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</si>
  <si>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</si>
  <si>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</si>
  <si>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</si>
  <si>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</si>
  <si>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</si>
  <si>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</si>
  <si>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</si>
  <si>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</si>
  <si>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</si>
  <si>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</si>
  <si>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</si>
  <si>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</si>
  <si>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</si>
  <si>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</si>
  <si>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</si>
  <si>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</si>
  <si>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</si>
  <si>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</si>
  <si>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</si>
  <si>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</si>
  <si>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</si>
  <si>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</si>
  <si>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</si>
  <si>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</si>
  <si>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</si>
  <si>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</si>
  <si>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</si>
  <si>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</si>
  <si>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</si>
  <si>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</si>
  <si>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</si>
  <si>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</si>
  <si>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</si>
  <si>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</si>
  <si>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</si>
  <si>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</si>
  <si>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</si>
  <si>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</si>
  <si>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</si>
  <si>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</si>
  <si>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</si>
  <si>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</si>
  <si>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</si>
  <si>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</si>
  <si>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</si>
  <si>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</si>
  <si>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</si>
  <si>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</si>
  <si>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</si>
  <si>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</si>
  <si>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</si>
  <si>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</si>
  <si>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</si>
  <si>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</si>
  <si>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</si>
  <si>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</si>
  <si>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</si>
  <si>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</si>
  <si>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</si>
  <si>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</si>
  <si>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</si>
  <si>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</si>
  <si>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</si>
  <si>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</si>
  <si>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</si>
  <si>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</si>
  <si>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</si>
  <si>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</si>
  <si>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</si>
  <si>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</si>
  <si>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</si>
  <si>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</si>
  <si>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</si>
  <si>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</si>
  <si>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</si>
  <si>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</si>
  <si>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</si>
  <si>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</si>
  <si>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</si>
  <si>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</si>
  <si>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</si>
  <si>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</si>
  <si>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</si>
  <si>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</si>
  <si>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</si>
  <si>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</si>
  <si>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</si>
  <si>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</si>
  <si>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</si>
  <si>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</si>
  <si>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</si>
  <si>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</si>
  <si>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</si>
  <si>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</si>
  <si>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</si>
  <si>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</si>
  <si>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</si>
  <si>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</si>
  <si>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</si>
  <si>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</si>
  <si>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</si>
  <si>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</si>
  <si>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</si>
  <si>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</si>
  <si>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</si>
  <si>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</si>
  <si>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</si>
  <si>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</si>
  <si>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</si>
  <si>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</si>
  <si>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</si>
  <si>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</si>
  <si>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</si>
  <si>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</si>
  <si>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</si>
  <si>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</si>
  <si>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</si>
  <si>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</si>
  <si>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</si>
  <si>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</si>
  <si>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</si>
  <si>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</si>
  <si>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</si>
  <si>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</si>
  <si>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</si>
  <si>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</si>
  <si>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</si>
  <si>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</si>
  <si>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</si>
  <si>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</si>
  <si>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</si>
  <si>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</si>
  <si>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</si>
  <si>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</si>
  <si>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</si>
  <si>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</si>
  <si>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</si>
  <si>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</si>
  <si>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</si>
  <si>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</si>
  <si>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</si>
  <si>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</si>
  <si>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</si>
  <si>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</si>
  <si>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</si>
  <si>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</si>
  <si>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</si>
  <si>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</si>
  <si>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</si>
  <si>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</si>
  <si>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</si>
  <si>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</si>
  <si>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</si>
  <si>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</si>
  <si>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</si>
  <si>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</si>
  <si>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</si>
  <si>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</si>
  <si>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</si>
  <si>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</si>
  <si>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</si>
  <si>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</si>
  <si>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</si>
  <si>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</si>
  <si>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</si>
  <si>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</si>
  <si>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</si>
  <si>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</si>
  <si>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</si>
  <si>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</si>
  <si>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</si>
  <si>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</si>
  <si>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</si>
  <si>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</si>
  <si>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</si>
  <si>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</si>
  <si>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</si>
  <si>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</si>
  <si>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</si>
  <si>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</si>
  <si>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</si>
  <si>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</si>
  <si>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</si>
  <si>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</si>
  <si>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</si>
  <si>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</si>
  <si>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</si>
  <si>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</si>
  <si>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</si>
  <si>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</si>
  <si>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</si>
  <si>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</si>
  <si>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</si>
  <si>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</si>
  <si>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</si>
  <si>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</si>
  <si>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</si>
  <si>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</si>
  <si>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</si>
  <si>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</si>
  <si>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</si>
  <si>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</si>
  <si>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</si>
  <si>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</si>
  <si>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</si>
  <si>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</si>
  <si>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</si>
  <si>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</si>
  <si>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</si>
  <si>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</si>
  <si>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</si>
  <si>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</si>
  <si>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</si>
  <si>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</si>
  <si>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</si>
  <si>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</si>
  <si>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</si>
  <si>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</si>
  <si>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</si>
  <si>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</si>
  <si>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</si>
  <si>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</si>
  <si>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</si>
  <si>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</si>
  <si>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</si>
  <si>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</si>
  <si>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</si>
  <si>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</si>
  <si>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</si>
  <si>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</si>
  <si>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</si>
  <si>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</si>
  <si>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</si>
  <si>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</si>
  <si>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</si>
  <si>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</si>
  <si>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</si>
  <si>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</si>
  <si>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</si>
  <si>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</si>
  <si>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</si>
  <si>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</si>
  <si>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</si>
  <si>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</si>
  <si>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</si>
  <si>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</si>
  <si>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</si>
  <si>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</si>
  <si>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</si>
  <si>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</si>
  <si>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</si>
  <si>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</si>
  <si>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</si>
  <si>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</si>
  <si>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</si>
  <si>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</si>
  <si>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</si>
  <si>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</si>
  <si>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</si>
  <si>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</si>
  <si>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</si>
  <si>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</si>
  <si>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</si>
  <si>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</si>
  <si>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</si>
  <si>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</si>
  <si>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</si>
  <si>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</si>
  <si>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</si>
  <si>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</si>
  <si>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</si>
  <si>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</si>
  <si>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</si>
  <si>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</si>
  <si>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</si>
  <si>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</si>
  <si>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</si>
  <si>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</si>
  <si>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</si>
  <si>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</si>
  <si>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</si>
  <si>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</si>
  <si>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</si>
  <si>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</si>
  <si>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</si>
  <si>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</si>
  <si>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</si>
  <si>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</si>
  <si>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</si>
  <si>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</si>
  <si>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</si>
  <si>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</si>
  <si>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</si>
  <si>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</si>
  <si>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</si>
  <si>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</si>
  <si>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</si>
  <si>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</si>
  <si>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</si>
  <si>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</si>
  <si>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</si>
  <si>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</si>
  <si>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</si>
  <si>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</si>
  <si>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</si>
  <si>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</si>
  <si>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</si>
  <si>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</si>
  <si>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</si>
  <si>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</si>
  <si>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</si>
  <si>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</si>
  <si>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</si>
  <si>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</si>
  <si>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</si>
  <si>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</si>
  <si>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</si>
  <si>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</si>
  <si>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</si>
  <si>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</si>
  <si>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</si>
  <si>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</si>
  <si>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</si>
  <si>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</si>
  <si>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</si>
  <si>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</si>
  <si>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</si>
  <si>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</si>
  <si>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</si>
  <si>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</si>
  <si>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</si>
  <si>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</si>
  <si>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</si>
  <si>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</si>
  <si>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</si>
  <si>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</si>
  <si>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</si>
  <si>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</si>
  <si>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</si>
  <si>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</si>
  <si>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</si>
  <si>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</si>
  <si>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</si>
  <si>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</si>
  <si>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</si>
  <si>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</si>
  <si>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</si>
  <si>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</si>
  <si>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</si>
  <si>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</si>
  <si>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</si>
  <si>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</si>
  <si>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</si>
  <si>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</si>
  <si>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</si>
  <si>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</si>
  <si>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</si>
  <si>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</si>
  <si>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</si>
  <si>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</si>
  <si>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</si>
  <si>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</si>
  <si>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</si>
  <si>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</si>
  <si>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</si>
  <si>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</si>
  <si>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</si>
  <si>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</si>
  <si>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</si>
  <si>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</si>
  <si>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</si>
  <si>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</si>
  <si>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</si>
  <si>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</si>
  <si>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</si>
  <si>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</si>
  <si>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</si>
  <si>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</si>
  <si>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</si>
  <si>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</si>
  <si>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</si>
  <si>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</si>
  <si>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</si>
  <si>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</si>
  <si>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</si>
  <si>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</si>
  <si>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</si>
  <si>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</si>
  <si>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</si>
  <si>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</si>
  <si>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</si>
  <si>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</si>
  <si>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</si>
  <si>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</si>
  <si>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</si>
  <si>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</si>
  <si>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</si>
  <si>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</si>
  <si>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</si>
  <si>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</si>
  <si>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</si>
  <si>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</si>
  <si>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</si>
  <si>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</si>
  <si>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</si>
  <si>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</si>
  <si>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</si>
  <si>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</si>
  <si>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</si>
  <si>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</si>
  <si>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</si>
  <si>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</si>
  <si>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</si>
  <si>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</si>
  <si>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</si>
  <si>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</si>
  <si>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</si>
  <si>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</si>
  <si>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</si>
  <si>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</si>
  <si>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</si>
  <si>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</si>
  <si>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</si>
  <si>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</si>
  <si>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</si>
  <si>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</si>
  <si>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</si>
  <si>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</si>
  <si>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</si>
  <si>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</si>
  <si>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</si>
  <si>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</si>
  <si>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</si>
  <si>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</si>
  <si>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</si>
  <si>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</si>
  <si>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</si>
  <si>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</si>
  <si>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</si>
  <si>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</si>
  <si>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</si>
  <si>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</si>
  <si>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</si>
  <si>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</si>
  <si>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</si>
  <si>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</si>
  <si>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KODAS</t>
  </si>
  <si>
    <t>Užsakovas:</t>
  </si>
  <si>
    <t>Vertinimo kriterijus -</t>
  </si>
  <si>
    <t>mažiausia pasiūlymo kaina</t>
  </si>
  <si>
    <t>MAŽOS VERTĖS PIRKIMO TIEKĖJŲ APKLAUSOS PAŽYMA Nr.</t>
  </si>
  <si>
    <t>Pirkimo pradžia:</t>
  </si>
  <si>
    <t>Užsakymo Nr.</t>
  </si>
  <si>
    <t xml:space="preserve">Užsakovas - </t>
  </si>
  <si>
    <r>
      <t xml:space="preserve">taikant 15 d. atidėjimo terminą, </t>
    </r>
    <r>
      <rPr>
        <sz val="9"/>
        <color theme="1"/>
        <rFont val="Times New Roman"/>
        <family val="1"/>
        <charset val="186"/>
      </rPr>
      <t>ne anksčiau kaip  (įrašyti datą);</t>
    </r>
  </si>
  <si>
    <r>
      <t>Sutartis sudaroma (</t>
    </r>
    <r>
      <rPr>
        <b/>
        <sz val="9"/>
        <color theme="1"/>
        <rFont val="Times New Roman"/>
        <family val="1"/>
        <charset val="186"/>
      </rPr>
      <t>pažymėti X)</t>
    </r>
    <r>
      <rPr>
        <sz val="9"/>
        <color theme="1"/>
        <rFont val="Times New Roman"/>
        <family val="1"/>
        <charset val="186"/>
      </rPr>
      <t>:</t>
    </r>
  </si>
  <si>
    <t xml:space="preserve">Laimėtojo viso prekės kiekio kaina </t>
  </si>
  <si>
    <t>val.</t>
  </si>
  <si>
    <r>
      <t>Apklausti tiekėjai / Iki pateikimo termino pabaigos pateikti ir pirkimo reikalavimus tenkinantys pasiūlymai bei pasiūlytos visos prekės (X)</t>
    </r>
    <r>
      <rPr>
        <sz val="9"/>
        <color theme="1"/>
        <rFont val="Times New Roman"/>
        <family val="1"/>
        <charset val="186"/>
      </rPr>
      <t xml:space="preserve"> </t>
    </r>
    <r>
      <rPr>
        <sz val="8"/>
        <color theme="1"/>
        <rFont val="Times New Roman"/>
        <family val="1"/>
        <charset val="186"/>
      </rPr>
      <t>[pagal pasiūlymų pateikimo laiką]</t>
    </r>
    <r>
      <rPr>
        <sz val="9"/>
        <color theme="1"/>
        <rFont val="Times New Roman"/>
        <family val="1"/>
        <charset val="186"/>
      </rPr>
      <t xml:space="preserve"> </t>
    </r>
    <r>
      <rPr>
        <sz val="10"/>
        <color theme="1"/>
        <rFont val="Times New Roman"/>
        <family val="1"/>
        <charset val="186"/>
      </rPr>
      <t>/ Vieta pasiūlymų eilėje</t>
    </r>
  </si>
  <si>
    <t>x</t>
  </si>
  <si>
    <t xml:space="preserve"> MAŽOS VERTĖS PIRKIMO TIEKĖJŲ APKLAUSOS PAŽYMA Nr.</t>
  </si>
  <si>
    <t>Įvairių transporto priemonių dalys</t>
  </si>
  <si>
    <r>
      <rPr>
        <sz val="9"/>
        <color theme="1"/>
        <rFont val="Times New Roman"/>
        <family val="1"/>
        <charset val="186"/>
      </rPr>
      <t xml:space="preserve">Vertinimo kriterijus: </t>
    </r>
    <r>
      <rPr>
        <b/>
        <sz val="9"/>
        <color theme="1"/>
        <rFont val="Times New Roman"/>
        <family val="1"/>
        <charset val="186"/>
      </rPr>
      <t>Mažiausia prekės vnt. kaina</t>
    </r>
  </si>
  <si>
    <t>Prekės mato vieneto kaina eurais be PVM</t>
  </si>
  <si>
    <t>Eur</t>
  </si>
  <si>
    <t>netaikant atidėjimo termino, nes pirkimo sutarties vertė be PVM mažesnė nei 3 000,-Eur.</t>
  </si>
  <si>
    <t>15.00</t>
  </si>
  <si>
    <t>Darius Korsakas</t>
  </si>
  <si>
    <t>A. Povilausko įmonė "Kadex"</t>
  </si>
  <si>
    <t>UAB "Fortrakas"</t>
  </si>
  <si>
    <t>AP</t>
  </si>
  <si>
    <t>UAB "Dovaina"</t>
  </si>
  <si>
    <t>UAB "Europart"</t>
  </si>
  <si>
    <t>vnt.</t>
  </si>
  <si>
    <t>UAB "Autokurtas"</t>
  </si>
  <si>
    <t>MB 405</t>
  </si>
  <si>
    <t>UAB "Volvo Lietuva"</t>
  </si>
  <si>
    <t>Volvo 7700</t>
  </si>
  <si>
    <t>Rmk. Stabdžių suporto</t>
  </si>
  <si>
    <t>Užsakymo Nr.: Už-659,663</t>
  </si>
  <si>
    <t>Kvietimo Nr. UŽ-659,663  Mažos vertės</t>
  </si>
  <si>
    <t>UAB "Adampolis"</t>
  </si>
  <si>
    <t>MB 405 Gar. Nr. 542</t>
  </si>
  <si>
    <t>447 050 12 01</t>
  </si>
  <si>
    <t>Paskirstymo velenas</t>
  </si>
  <si>
    <t>MAN Gar. Nr. 427</t>
  </si>
  <si>
    <t>51.02511-7104</t>
  </si>
  <si>
    <t>Stūmoklinė</t>
  </si>
  <si>
    <t>MAN Lion's city Gar. Nr. 933</t>
  </si>
  <si>
    <t>81.25902-0545</t>
  </si>
  <si>
    <t>Generatoriaus relė</t>
  </si>
  <si>
    <t>MAN Lion's city</t>
  </si>
  <si>
    <t>81.77903-0047</t>
  </si>
  <si>
    <t>Sujungimas salono ventiliatorių</t>
  </si>
  <si>
    <t>81.27120-6211</t>
  </si>
  <si>
    <t>ABS daviklis galinis</t>
  </si>
  <si>
    <t>MB Sprinter</t>
  </si>
  <si>
    <t>Rmk. Kompresoriaus rankinio stabdžio</t>
  </si>
  <si>
    <t>901 333 12 27</t>
  </si>
  <si>
    <t>Šarnyras priekinės pakabos</t>
  </si>
  <si>
    <t xml:space="preserve">MB 405  </t>
  </si>
  <si>
    <t>006 820 11 42</t>
  </si>
  <si>
    <t>Varikliukas sklendės</t>
  </si>
  <si>
    <t>390 997 06 82</t>
  </si>
  <si>
    <t>Žarna kompresoriaus</t>
  </si>
  <si>
    <t>402 180 00 09</t>
  </si>
  <si>
    <t>Filtras alyvos</t>
  </si>
  <si>
    <t xml:space="preserve">202872  </t>
  </si>
  <si>
    <t>Filtras oro</t>
  </si>
  <si>
    <t>2995811</t>
  </si>
  <si>
    <t>202406</t>
  </si>
  <si>
    <t>Komplektas rem. Kompresoriaus</t>
  </si>
  <si>
    <t xml:space="preserve"> K029522K50</t>
  </si>
  <si>
    <t>3195965</t>
  </si>
  <si>
    <t>Diržas</t>
  </si>
  <si>
    <t>081020141</t>
  </si>
  <si>
    <t>1077574</t>
  </si>
  <si>
    <t>Daviklis tepalo slėgio (pirkti tiktais originalą)</t>
  </si>
  <si>
    <t xml:space="preserve"> 3018008</t>
  </si>
  <si>
    <t>Kamštis išsiplėtimo bakelio</t>
  </si>
  <si>
    <t>MB Citaro</t>
  </si>
  <si>
    <t>000 835 50 98</t>
  </si>
  <si>
    <t>Riebokšlis</t>
  </si>
  <si>
    <t>442 180 00 15</t>
  </si>
  <si>
    <t>Vožtuvas tepalo redukcinis</t>
  </si>
  <si>
    <t>307 420 40 02</t>
  </si>
  <si>
    <t>Rmk. Stabdžio piršto</t>
  </si>
  <si>
    <t>81.35105-6053</t>
  </si>
  <si>
    <t>Satelitų dėžutė</t>
  </si>
  <si>
    <t>UAB "Transmitto"</t>
  </si>
  <si>
    <t xml:space="preserve">Castrosua Tempus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</si>
</sst>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yyyy\-mm\-dd;@"/>
    <numFmt numFmtId="165" formatCode="hh:mm\ \v\a\l/"/>
    <numFmt numFmtId="166" formatCode="#,##0.00\ &quot;Lt&quot;"/>
  </numFmts>
  <fonts count="37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0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sz val="9"/>
      <color theme="1"/>
      <name val="Times New Roman"/>
      <family val="1"/>
      <charset val="186"/>
    </font>
    <font>
      <vertAlign val="superscript"/>
      <sz val="11"/>
      <color theme="1"/>
      <name val="Times New Roman"/>
      <family val="1"/>
      <charset val="186"/>
    </font>
    <font>
      <b/>
      <sz val="9"/>
      <color theme="1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sz val="10"/>
      <color theme="1"/>
      <name val="Calibri"/>
      <family val="2"/>
      <charset val="186"/>
      <scheme val="minor"/>
    </font>
    <font>
      <b/>
      <sz val="8"/>
      <color theme="1"/>
      <name val="Times New Roman"/>
      <family val="1"/>
      <charset val="186"/>
    </font>
    <font>
      <sz val="9"/>
      <color theme="1"/>
      <name val="Calibri"/>
      <family val="2"/>
      <charset val="186"/>
      <scheme val="minor"/>
    </font>
    <font>
      <sz val="8"/>
      <color theme="1"/>
      <name val="Times New Roman"/>
      <family val="1"/>
      <charset val="186"/>
    </font>
    <font>
      <b/>
      <sz val="6"/>
      <color theme="1"/>
      <name val="Times New Roman"/>
      <family val="1"/>
      <charset val="186"/>
    </font>
    <font>
      <b/>
      <sz val="7"/>
      <color theme="1"/>
      <name val="Times New Roman"/>
      <family val="1"/>
      <charset val="186"/>
    </font>
    <font>
      <b/>
      <sz val="5"/>
      <color theme="1"/>
      <name val="Calibri"/>
      <family val="2"/>
      <charset val="186"/>
      <scheme val="minor"/>
    </font>
    <font>
      <b/>
      <sz val="10"/>
      <color theme="1"/>
      <name val="Calibri"/>
      <family val="2"/>
      <charset val="186"/>
      <scheme val="minor"/>
    </font>
    <font>
      <b/>
      <sz val="11"/>
      <name val="Arial"/>
      <family val="2"/>
      <charset val="186"/>
    </font>
    <font>
      <b/>
      <sz val="11"/>
      <name val="Arial"/>
      <family val="2"/>
    </font>
    <font>
      <sz val="11"/>
      <name val="Arial"/>
      <family val="2"/>
      <charset val="186"/>
    </font>
    <font>
      <sz val="11"/>
      <name val="Arial"/>
      <family val="2"/>
    </font>
    <font>
      <vertAlign val="subscript"/>
      <sz val="11"/>
      <name val="Arial"/>
      <family val="2"/>
    </font>
    <font>
      <b/>
      <sz val="8.5"/>
      <color theme="1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b/>
      <sz val="9"/>
      <color theme="1"/>
      <name val="Calibri"/>
      <family val="2"/>
      <charset val="186"/>
      <scheme val="minor"/>
    </font>
    <font>
      <sz val="8.5"/>
      <color theme="1"/>
      <name val="Times New Roman"/>
      <family val="1"/>
      <charset val="186"/>
    </font>
    <font>
      <sz val="8"/>
      <color theme="1"/>
      <name val="Calibri"/>
      <family val="2"/>
      <charset val="186"/>
      <scheme val="minor"/>
    </font>
    <font>
      <b/>
      <u/>
      <sz val="9"/>
      <color theme="1"/>
      <name val="Times New Roman"/>
      <family val="1"/>
      <charset val="186"/>
    </font>
    <font>
      <vertAlign val="superscript"/>
      <sz val="10"/>
      <color theme="1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sz val="7"/>
      <color theme="1"/>
      <name val="Times New Roman"/>
      <family val="1"/>
      <charset val="186"/>
    </font>
    <font>
      <sz val="9"/>
      <color rgb="FF000000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sz val="9"/>
      <color indexed="8"/>
      <name val="Times New Roman"/>
      <family val="1"/>
      <charset val="186"/>
    </font>
    <font>
      <sz val="11"/>
      <color indexed="8"/>
      <name val="Calibri"/>
      <family val="2"/>
      <charset val="186"/>
    </font>
    <font>
      <sz val="10"/>
      <color indexed="8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69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5" fillId="0" borderId="0"/>
  </cellStyleXfs>
  <cellXfs count="553">
    <xf numFmtId="0" fontId="0" fillId="0" borderId="0" xfId="0"/>
    <xf numFmtId="0" fontId="0" fillId="0" borderId="0" xfId="0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5" fillId="0" borderId="0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top" wrapText="1"/>
    </xf>
    <xf numFmtId="0" fontId="2" fillId="0" borderId="15" xfId="0" applyFont="1" applyBorder="1" applyAlignment="1" applyProtection="1">
      <alignment horizontal="center" vertical="center" wrapText="1"/>
    </xf>
    <xf numFmtId="0" fontId="2" fillId="0" borderId="15" xfId="0" applyFont="1" applyBorder="1" applyAlignment="1" applyProtection="1">
      <alignment horizontal="center" vertical="top" wrapText="1"/>
    </xf>
    <xf numFmtId="0" fontId="2" fillId="0" borderId="17" xfId="0" applyFont="1" applyBorder="1" applyAlignment="1" applyProtection="1">
      <alignment horizontal="center" vertical="center" wrapText="1"/>
    </xf>
    <xf numFmtId="0" fontId="5" fillId="0" borderId="9" xfId="0" applyFont="1" applyBorder="1" applyAlignment="1" applyProtection="1">
      <alignment vertical="center" wrapText="1"/>
    </xf>
    <xf numFmtId="0" fontId="0" fillId="0" borderId="24" xfId="0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0" fillId="0" borderId="0" xfId="0" applyProtection="1"/>
    <xf numFmtId="0" fontId="7" fillId="0" borderId="0" xfId="0" applyFont="1" applyAlignment="1" applyProtection="1">
      <alignment horizontal="center" vertical="center"/>
    </xf>
    <xf numFmtId="0" fontId="3" fillId="0" borderId="0" xfId="0" applyFont="1" applyAlignment="1" applyProtection="1">
      <alignment vertical="top"/>
    </xf>
    <xf numFmtId="0" fontId="7" fillId="0" borderId="0" xfId="0" applyFont="1" applyAlignment="1" applyProtection="1">
      <alignment vertical="top"/>
    </xf>
    <xf numFmtId="0" fontId="9" fillId="0" borderId="0" xfId="0" applyFont="1" applyBorder="1" applyAlignment="1" applyProtection="1">
      <alignment horizontal="center" vertical="center"/>
    </xf>
    <xf numFmtId="0" fontId="4" fillId="0" borderId="11" xfId="0" applyFont="1" applyBorder="1" applyAlignment="1" applyProtection="1">
      <alignment horizontal="center" vertical="center" wrapText="1"/>
    </xf>
    <xf numFmtId="1" fontId="1" fillId="0" borderId="0" xfId="0" applyNumberFormat="1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164" fontId="5" fillId="0" borderId="0" xfId="0" applyNumberFormat="1" applyFont="1" applyBorder="1" applyAlignment="1" applyProtection="1">
      <alignment horizontal="center" vertical="center" wrapText="1"/>
    </xf>
    <xf numFmtId="165" fontId="5" fillId="0" borderId="0" xfId="0" applyNumberFormat="1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vertical="center" wrapText="1"/>
    </xf>
    <xf numFmtId="0" fontId="9" fillId="0" borderId="0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 wrapText="1"/>
    </xf>
    <xf numFmtId="0" fontId="5" fillId="0" borderId="29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vertical="top" wrapText="1"/>
    </xf>
    <xf numFmtId="0" fontId="5" fillId="0" borderId="61" xfId="0" applyFont="1" applyBorder="1" applyAlignment="1" applyProtection="1">
      <alignment horizontal="center" vertical="top" wrapText="1"/>
    </xf>
    <xf numFmtId="0" fontId="5" fillId="0" borderId="62" xfId="0" applyFont="1" applyBorder="1" applyAlignment="1" applyProtection="1">
      <alignment horizontal="center" vertical="center" wrapText="1"/>
    </xf>
    <xf numFmtId="0" fontId="5" fillId="0" borderId="62" xfId="0" applyFont="1" applyBorder="1" applyAlignment="1" applyProtection="1">
      <alignment horizontal="center" vertical="top" wrapText="1"/>
    </xf>
    <xf numFmtId="0" fontId="5" fillId="0" borderId="63" xfId="0" applyFont="1" applyBorder="1" applyAlignment="1" applyProtection="1">
      <alignment horizontal="center" vertical="center" wrapText="1"/>
    </xf>
    <xf numFmtId="0" fontId="11" fillId="0" borderId="31" xfId="0" applyFont="1" applyBorder="1" applyAlignment="1" applyProtection="1">
      <alignment vertical="center" wrapText="1"/>
    </xf>
    <xf numFmtId="0" fontId="6" fillId="0" borderId="61" xfId="0" applyFont="1" applyBorder="1" applyAlignment="1" applyProtection="1">
      <alignment horizontal="center" vertical="top" wrapText="1"/>
    </xf>
    <xf numFmtId="0" fontId="6" fillId="0" borderId="62" xfId="0" applyFont="1" applyBorder="1" applyAlignment="1" applyProtection="1">
      <alignment horizontal="center" vertical="center" wrapText="1"/>
    </xf>
    <xf numFmtId="0" fontId="6" fillId="0" borderId="62" xfId="0" applyFont="1" applyBorder="1" applyAlignment="1" applyProtection="1">
      <alignment horizontal="center" vertical="top" wrapText="1"/>
    </xf>
    <xf numFmtId="0" fontId="6" fillId="0" borderId="63" xfId="0" applyFont="1" applyBorder="1" applyAlignment="1" applyProtection="1">
      <alignment horizontal="center" vertical="center" wrapText="1"/>
    </xf>
    <xf numFmtId="49" fontId="18" fillId="2" borderId="2" xfId="0" applyNumberFormat="1" applyFont="1" applyFill="1" applyBorder="1" applyAlignment="1" applyProtection="1">
      <alignment horizontal="center" vertical="center"/>
    </xf>
    <xf numFmtId="166" fontId="19" fillId="3" borderId="2" xfId="0" applyNumberFormat="1" applyFont="1" applyFill="1" applyBorder="1" applyAlignment="1" applyProtection="1">
      <alignment horizontal="center" vertical="center"/>
    </xf>
    <xf numFmtId="49" fontId="20" fillId="0" borderId="0" xfId="0" applyNumberFormat="1" applyFont="1" applyAlignment="1" applyProtection="1">
      <alignment horizontal="center" vertical="center"/>
    </xf>
    <xf numFmtId="166" fontId="21" fillId="0" borderId="0" xfId="0" applyNumberFormat="1" applyFont="1" applyAlignment="1" applyProtection="1">
      <alignment horizontal="left" vertical="center" indent="1"/>
    </xf>
    <xf numFmtId="0" fontId="4" fillId="0" borderId="30" xfId="0" applyFont="1" applyBorder="1" applyAlignment="1" applyProtection="1">
      <alignment horizontal="center" vertical="center"/>
      <protection locked="0"/>
    </xf>
    <xf numFmtId="0" fontId="4" fillId="0" borderId="29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right" vertical="center" wrapText="1"/>
    </xf>
    <xf numFmtId="0" fontId="5" fillId="0" borderId="0" xfId="0" applyFont="1" applyBorder="1" applyAlignment="1" applyProtection="1">
      <alignment horizontal="right" vertical="center" wrapText="1"/>
    </xf>
    <xf numFmtId="0" fontId="5" fillId="0" borderId="29" xfId="0" applyFont="1" applyBorder="1" applyAlignment="1" applyProtection="1">
      <alignment horizontal="right" vertical="center"/>
    </xf>
    <xf numFmtId="0" fontId="3" fillId="0" borderId="11" xfId="0" applyFont="1" applyBorder="1" applyAlignment="1" applyProtection="1">
      <alignment horizontal="center" vertical="center"/>
      <protection locked="0"/>
    </xf>
    <xf numFmtId="1" fontId="10" fillId="0" borderId="11" xfId="0" applyNumberFormat="1" applyFont="1" applyBorder="1" applyAlignment="1" applyProtection="1">
      <alignment horizontal="center" vertical="center"/>
    </xf>
    <xf numFmtId="0" fontId="10" fillId="0" borderId="11" xfId="0" applyFont="1" applyBorder="1" applyAlignment="1" applyProtection="1">
      <alignment horizontal="center" vertical="center"/>
    </xf>
    <xf numFmtId="0" fontId="5" fillId="0" borderId="65" xfId="0" applyFont="1" applyBorder="1" applyAlignment="1" applyProtection="1">
      <alignment horizontal="center" vertical="center"/>
    </xf>
    <xf numFmtId="0" fontId="5" fillId="0" borderId="29" xfId="0" applyFont="1" applyBorder="1" applyAlignment="1" applyProtection="1">
      <alignment horizontal="center" vertical="center"/>
    </xf>
    <xf numFmtId="0" fontId="8" fillId="0" borderId="29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17" fillId="0" borderId="29" xfId="0" applyFont="1" applyBorder="1" applyAlignment="1" applyProtection="1">
      <alignment horizontal="right" vertical="center"/>
    </xf>
    <xf numFmtId="0" fontId="17" fillId="0" borderId="59" xfId="0" applyFont="1" applyBorder="1" applyAlignment="1" applyProtection="1">
      <alignment horizontal="right" vertical="center"/>
    </xf>
    <xf numFmtId="0" fontId="8" fillId="0" borderId="30" xfId="0" applyFont="1" applyBorder="1" applyAlignment="1" applyProtection="1">
      <alignment horizontal="right" vertical="center" wrapText="1"/>
    </xf>
    <xf numFmtId="0" fontId="5" fillId="0" borderId="38" xfId="0" applyFont="1" applyBorder="1" applyAlignment="1" applyProtection="1">
      <alignment horizontal="center" vertical="center" wrapText="1"/>
    </xf>
    <xf numFmtId="0" fontId="5" fillId="0" borderId="35" xfId="0" applyFont="1" applyBorder="1" applyAlignment="1" applyProtection="1">
      <alignment horizontal="center" vertical="center" wrapText="1"/>
    </xf>
    <xf numFmtId="0" fontId="1" fillId="0" borderId="31" xfId="0" applyNumberFormat="1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3" fillId="0" borderId="38" xfId="0" applyFont="1" applyBorder="1" applyAlignment="1" applyProtection="1">
      <alignment horizontal="center" vertical="center" wrapText="1"/>
    </xf>
    <xf numFmtId="0" fontId="3" fillId="0" borderId="11" xfId="0" applyFont="1" applyBorder="1" applyAlignment="1" applyProtection="1">
      <alignment horizontal="center" vertical="center" wrapText="1"/>
    </xf>
    <xf numFmtId="0" fontId="5" fillId="0" borderId="30" xfId="0" applyFont="1" applyBorder="1" applyAlignment="1" applyProtection="1">
      <alignment horizontal="right" vertical="center"/>
    </xf>
    <xf numFmtId="0" fontId="8" fillId="0" borderId="29" xfId="0" applyFont="1" applyBorder="1" applyAlignment="1" applyProtection="1">
      <alignment horizontal="center" vertical="center"/>
    </xf>
    <xf numFmtId="0" fontId="8" fillId="0" borderId="11" xfId="0" applyFont="1" applyBorder="1" applyAlignment="1" applyProtection="1">
      <alignment horizontal="center" vertical="center" wrapText="1"/>
    </xf>
    <xf numFmtId="0" fontId="8" fillId="0" borderId="18" xfId="0" applyFont="1" applyBorder="1" applyAlignment="1" applyProtection="1">
      <alignment horizontal="center" vertical="center" wrapText="1"/>
    </xf>
    <xf numFmtId="1" fontId="17" fillId="0" borderId="68" xfId="0" applyNumberFormat="1" applyFont="1" applyBorder="1" applyAlignment="1" applyProtection="1">
      <alignment horizontal="center" vertical="center"/>
    </xf>
    <xf numFmtId="0" fontId="17" fillId="0" borderId="68" xfId="0" applyFont="1" applyBorder="1" applyAlignment="1" applyProtection="1">
      <alignment horizontal="center" vertical="center"/>
    </xf>
    <xf numFmtId="0" fontId="17" fillId="0" borderId="11" xfId="0" applyFont="1" applyBorder="1" applyAlignment="1" applyProtection="1">
      <alignment horizontal="center" vertical="center"/>
    </xf>
    <xf numFmtId="0" fontId="29" fillId="0" borderId="0" xfId="0" applyFont="1" applyAlignment="1" applyProtection="1">
      <alignment horizontal="center" vertical="center"/>
    </xf>
    <xf numFmtId="0" fontId="29" fillId="0" borderId="0" xfId="0" applyFont="1" applyAlignment="1" applyProtection="1">
      <alignment vertical="top"/>
    </xf>
    <xf numFmtId="0" fontId="2" fillId="0" borderId="0" xfId="0" applyFont="1" applyAlignment="1" applyProtection="1">
      <alignment vertical="top"/>
    </xf>
    <xf numFmtId="0" fontId="2" fillId="0" borderId="0" xfId="0" applyFont="1" applyBorder="1" applyAlignment="1" applyProtection="1">
      <alignment horizontal="center" vertical="center" wrapText="1"/>
    </xf>
    <xf numFmtId="0" fontId="5" fillId="0" borderId="31" xfId="0" applyFont="1" applyBorder="1" applyAlignment="1" applyProtection="1">
      <alignment horizontal="center" vertical="center" wrapText="1"/>
    </xf>
    <xf numFmtId="0" fontId="5" fillId="0" borderId="11" xfId="0" applyFont="1" applyBorder="1" applyAlignment="1" applyProtection="1">
      <alignment horizontal="center" vertical="center" wrapText="1"/>
    </xf>
    <xf numFmtId="0" fontId="5" fillId="0" borderId="30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left" vertical="center" wrapText="1"/>
    </xf>
    <xf numFmtId="0" fontId="5" fillId="0" borderId="35" xfId="0" applyFont="1" applyBorder="1" applyAlignment="1" applyProtection="1">
      <alignment horizontal="center" vertical="center" wrapText="1"/>
    </xf>
    <xf numFmtId="0" fontId="5" fillId="0" borderId="11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center" indent="1"/>
      <protection locked="0"/>
    </xf>
    <xf numFmtId="0" fontId="2" fillId="0" borderId="0" xfId="0" applyFont="1" applyAlignment="1" applyProtection="1">
      <alignment horizontal="right" vertical="center"/>
    </xf>
    <xf numFmtId="164" fontId="8" fillId="0" borderId="29" xfId="0" applyNumberFormat="1" applyFont="1" applyBorder="1" applyAlignment="1" applyProtection="1">
      <alignment horizontal="center" vertical="center" wrapText="1"/>
    </xf>
    <xf numFmtId="164" fontId="8" fillId="0" borderId="30" xfId="0" applyNumberFormat="1" applyFont="1" applyBorder="1" applyAlignment="1" applyProtection="1">
      <alignment horizontal="center" vertical="center" wrapText="1"/>
    </xf>
    <xf numFmtId="164" fontId="8" fillId="0" borderId="67" xfId="0" applyNumberFormat="1" applyFont="1" applyBorder="1" applyAlignment="1" applyProtection="1">
      <alignment horizontal="center" vertical="center" wrapText="1"/>
    </xf>
    <xf numFmtId="164" fontId="8" fillId="0" borderId="13" xfId="0" applyNumberFormat="1" applyFont="1" applyBorder="1" applyAlignment="1" applyProtection="1">
      <alignment horizontal="center" vertical="center" wrapText="1"/>
      <protection locked="0"/>
    </xf>
    <xf numFmtId="164" fontId="8" fillId="0" borderId="14" xfId="0" applyNumberFormat="1" applyFont="1" applyBorder="1" applyAlignment="1" applyProtection="1">
      <alignment horizontal="center" vertical="center" wrapText="1"/>
      <protection locked="0"/>
    </xf>
    <xf numFmtId="0" fontId="6" fillId="0" borderId="15" xfId="0" applyFont="1" applyBorder="1" applyAlignment="1" applyProtection="1">
      <alignment horizontal="center" vertical="center" wrapText="1"/>
    </xf>
    <xf numFmtId="0" fontId="6" fillId="0" borderId="11" xfId="0" applyFont="1" applyBorder="1" applyAlignment="1" applyProtection="1">
      <alignment horizontal="center" vertical="center" wrapText="1"/>
    </xf>
    <xf numFmtId="0" fontId="6" fillId="0" borderId="17" xfId="0" applyFont="1" applyBorder="1" applyAlignment="1" applyProtection="1">
      <alignment horizontal="center" vertical="center" wrapText="1"/>
    </xf>
    <xf numFmtId="0" fontId="6" fillId="0" borderId="18" xfId="0" applyFont="1" applyBorder="1" applyAlignment="1" applyProtection="1">
      <alignment horizontal="center" vertical="center" wrapText="1"/>
    </xf>
    <xf numFmtId="0" fontId="8" fillId="0" borderId="11" xfId="0" applyFont="1" applyBorder="1" applyAlignment="1" applyProtection="1">
      <alignment horizontal="left" vertical="center" wrapText="1" indent="1"/>
    </xf>
    <xf numFmtId="0" fontId="8" fillId="0" borderId="16" xfId="0" applyFont="1" applyBorder="1" applyAlignment="1" applyProtection="1">
      <alignment horizontal="left" vertical="center" wrapText="1" indent="1"/>
    </xf>
    <xf numFmtId="0" fontId="8" fillId="0" borderId="51" xfId="0" applyFont="1" applyBorder="1" applyAlignment="1" applyProtection="1">
      <alignment horizontal="left" vertical="center" wrapText="1" indent="1"/>
    </xf>
    <xf numFmtId="0" fontId="8" fillId="0" borderId="52" xfId="0" applyFont="1" applyBorder="1" applyAlignment="1" applyProtection="1">
      <alignment horizontal="left" vertical="center" wrapText="1" indent="1"/>
    </xf>
    <xf numFmtId="0" fontId="8" fillId="0" borderId="54" xfId="0" applyFont="1" applyBorder="1" applyAlignment="1" applyProtection="1">
      <alignment horizontal="left" vertical="center" wrapText="1" indent="1"/>
    </xf>
    <xf numFmtId="4" fontId="11" fillId="0" borderId="30" xfId="0" applyNumberFormat="1" applyFont="1" applyBorder="1" applyAlignment="1" applyProtection="1">
      <alignment horizontal="right" vertical="center" wrapText="1"/>
    </xf>
    <xf numFmtId="0" fontId="11" fillId="0" borderId="29" xfId="0" applyFont="1" applyBorder="1" applyAlignment="1" applyProtection="1">
      <alignment horizontal="center" vertical="center" wrapText="1"/>
    </xf>
    <xf numFmtId="0" fontId="11" fillId="0" borderId="30" xfId="0" applyFont="1" applyBorder="1" applyAlignment="1" applyProtection="1">
      <alignment horizontal="center" vertical="center" wrapText="1"/>
    </xf>
    <xf numFmtId="0" fontId="6" fillId="0" borderId="30" xfId="0" applyFont="1" applyBorder="1" applyAlignment="1" applyProtection="1">
      <alignment horizontal="left" vertical="center" wrapText="1"/>
    </xf>
    <xf numFmtId="0" fontId="6" fillId="0" borderId="31" xfId="0" applyFont="1" applyBorder="1" applyAlignment="1" applyProtection="1">
      <alignment horizontal="left" vertical="center" wrapText="1"/>
    </xf>
    <xf numFmtId="0" fontId="6" fillId="0" borderId="30" xfId="0" applyFont="1" applyBorder="1" applyAlignment="1" applyProtection="1">
      <alignment horizontal="left" vertical="center"/>
    </xf>
    <xf numFmtId="0" fontId="6" fillId="0" borderId="31" xfId="0" applyFont="1" applyBorder="1" applyAlignment="1" applyProtection="1">
      <alignment horizontal="left" vertical="center"/>
    </xf>
    <xf numFmtId="0" fontId="15" fillId="0" borderId="29" xfId="0" applyFont="1" applyBorder="1" applyAlignment="1" applyProtection="1">
      <alignment horizontal="center" vertical="center" wrapText="1"/>
    </xf>
    <xf numFmtId="0" fontId="15" fillId="0" borderId="31" xfId="0" applyFont="1" applyBorder="1" applyAlignment="1" applyProtection="1">
      <alignment horizontal="center" vertical="center" wrapText="1"/>
    </xf>
    <xf numFmtId="0" fontId="8" fillId="0" borderId="30" xfId="0" applyFont="1" applyBorder="1" applyAlignment="1" applyProtection="1">
      <alignment horizontal="left" vertical="center" wrapText="1"/>
    </xf>
    <xf numFmtId="0" fontId="8" fillId="0" borderId="31" xfId="0" applyFont="1" applyBorder="1" applyAlignment="1" applyProtection="1">
      <alignment horizontal="left" vertical="center" wrapText="1"/>
    </xf>
    <xf numFmtId="0" fontId="5" fillId="0" borderId="24" xfId="0" applyFont="1" applyBorder="1" applyAlignment="1" applyProtection="1">
      <alignment horizontal="right" vertical="center" indent="1"/>
    </xf>
    <xf numFmtId="0" fontId="5" fillId="0" borderId="24" xfId="0" applyFont="1" applyBorder="1" applyAlignment="1" applyProtection="1">
      <alignment horizontal="left" vertical="center" indent="1"/>
      <protection locked="0"/>
    </xf>
    <xf numFmtId="0" fontId="8" fillId="0" borderId="39" xfId="0" applyFont="1" applyBorder="1" applyAlignment="1" applyProtection="1">
      <alignment horizontal="right" vertical="center" wrapText="1" indent="1"/>
    </xf>
    <xf numFmtId="0" fontId="8" fillId="0" borderId="40" xfId="0" applyFont="1" applyBorder="1" applyAlignment="1" applyProtection="1">
      <alignment horizontal="right" vertical="center" wrapText="1" indent="1"/>
    </xf>
    <xf numFmtId="0" fontId="8" fillId="0" borderId="50" xfId="0" applyFont="1" applyBorder="1" applyAlignment="1" applyProtection="1">
      <alignment horizontal="right" vertical="center" wrapText="1" indent="1"/>
    </xf>
    <xf numFmtId="0" fontId="2" fillId="0" borderId="0" xfId="0" applyFont="1" applyAlignment="1" applyProtection="1">
      <alignment horizontal="left" vertical="top" wrapText="1"/>
    </xf>
    <xf numFmtId="0" fontId="2" fillId="0" borderId="2" xfId="0" applyFont="1" applyBorder="1" applyAlignment="1" applyProtection="1">
      <alignment horizontal="left" vertical="top" wrapText="1"/>
    </xf>
    <xf numFmtId="0" fontId="8" fillId="0" borderId="29" xfId="0" applyFont="1" applyBorder="1" applyAlignment="1" applyProtection="1">
      <alignment horizontal="center" vertical="center" wrapText="1"/>
    </xf>
    <xf numFmtId="0" fontId="8" fillId="0" borderId="30" xfId="0" applyFont="1" applyBorder="1" applyAlignment="1" applyProtection="1">
      <alignment horizontal="center" vertical="center" wrapText="1"/>
    </xf>
    <xf numFmtId="0" fontId="6" fillId="0" borderId="30" xfId="0" applyFont="1" applyBorder="1" applyAlignment="1" applyProtection="1">
      <alignment horizontal="center" vertical="center" wrapText="1"/>
    </xf>
    <xf numFmtId="0" fontId="2" fillId="0" borderId="33" xfId="0" applyFont="1" applyBorder="1" applyAlignment="1" applyProtection="1">
      <alignment horizontal="left" vertical="center" wrapText="1"/>
    </xf>
    <xf numFmtId="0" fontId="6" fillId="0" borderId="51" xfId="0" applyFont="1" applyBorder="1" applyAlignment="1" applyProtection="1">
      <alignment horizontal="center" vertical="center"/>
      <protection locked="0"/>
    </xf>
    <xf numFmtId="0" fontId="6" fillId="0" borderId="52" xfId="0" applyFont="1" applyBorder="1" applyAlignment="1" applyProtection="1">
      <alignment horizontal="center" vertical="center"/>
      <protection locked="0"/>
    </xf>
    <xf numFmtId="0" fontId="6" fillId="0" borderId="49" xfId="0" applyFont="1" applyBorder="1" applyAlignment="1" applyProtection="1">
      <alignment horizontal="left" vertical="center"/>
      <protection locked="0"/>
    </xf>
    <xf numFmtId="0" fontId="6" fillId="0" borderId="40" xfId="0" applyFont="1" applyBorder="1" applyAlignment="1" applyProtection="1">
      <alignment horizontal="left" vertical="center"/>
      <protection locked="0"/>
    </xf>
    <xf numFmtId="0" fontId="6" fillId="0" borderId="50" xfId="0" applyFont="1" applyBorder="1" applyAlignment="1" applyProtection="1">
      <alignment horizontal="left" vertical="center"/>
      <protection locked="0"/>
    </xf>
    <xf numFmtId="0" fontId="6" fillId="0" borderId="29" xfId="0" applyFont="1" applyBorder="1" applyAlignment="1" applyProtection="1">
      <alignment horizontal="left" vertical="center"/>
      <protection locked="0"/>
    </xf>
    <xf numFmtId="0" fontId="6" fillId="0" borderId="30" xfId="0" applyFont="1" applyBorder="1" applyAlignment="1" applyProtection="1">
      <alignment horizontal="left" vertical="center"/>
      <protection locked="0"/>
    </xf>
    <xf numFmtId="0" fontId="6" fillId="0" borderId="31" xfId="0" applyFont="1" applyBorder="1" applyAlignment="1" applyProtection="1">
      <alignment horizontal="left" vertical="center"/>
      <protection locked="0"/>
    </xf>
    <xf numFmtId="20" fontId="8" fillId="0" borderId="30" xfId="0" applyNumberFormat="1" applyFont="1" applyBorder="1" applyAlignment="1" applyProtection="1">
      <alignment horizontal="right" vertical="center" wrapText="1"/>
      <protection locked="0"/>
    </xf>
    <xf numFmtId="165" fontId="8" fillId="0" borderId="30" xfId="0" applyNumberFormat="1" applyFont="1" applyBorder="1" applyAlignment="1" applyProtection="1">
      <alignment horizontal="left" vertical="center" wrapText="1"/>
      <protection locked="0"/>
    </xf>
    <xf numFmtId="165" fontId="8" fillId="0" borderId="31" xfId="0" applyNumberFormat="1" applyFont="1" applyBorder="1" applyAlignment="1" applyProtection="1">
      <alignment horizontal="left" vertical="center" wrapText="1"/>
      <protection locked="0"/>
    </xf>
    <xf numFmtId="0" fontId="6" fillId="0" borderId="18" xfId="0" applyFont="1" applyBorder="1" applyAlignment="1" applyProtection="1">
      <alignment horizontal="center" vertical="top" wrapText="1"/>
      <protection locked="0"/>
    </xf>
    <xf numFmtId="0" fontId="6" fillId="0" borderId="18" xfId="0" applyNumberFormat="1" applyFont="1" applyBorder="1" applyAlignment="1" applyProtection="1">
      <alignment horizontal="center" vertical="center" wrapText="1"/>
      <protection locked="0"/>
    </xf>
    <xf numFmtId="0" fontId="2" fillId="0" borderId="18" xfId="0" applyFont="1" applyBorder="1" applyAlignment="1" applyProtection="1">
      <alignment horizontal="center" vertical="center" wrapText="1"/>
      <protection locked="0"/>
    </xf>
    <xf numFmtId="0" fontId="2" fillId="0" borderId="19" xfId="0" applyFont="1" applyBorder="1" applyAlignment="1" applyProtection="1">
      <alignment horizontal="center" vertical="center" wrapText="1"/>
      <protection locked="0"/>
    </xf>
    <xf numFmtId="0" fontId="6" fillId="0" borderId="11" xfId="0" applyFont="1" applyBorder="1" applyAlignment="1" applyProtection="1">
      <alignment horizontal="center" vertical="top" wrapText="1"/>
      <protection locked="0"/>
    </xf>
    <xf numFmtId="4" fontId="6" fillId="0" borderId="25" xfId="0" applyNumberFormat="1" applyFont="1" applyBorder="1" applyAlignment="1" applyProtection="1">
      <alignment horizontal="right" vertical="center"/>
      <protection locked="0"/>
    </xf>
    <xf numFmtId="4" fontId="6" fillId="0" borderId="25" xfId="0" applyNumberFormat="1" applyFont="1" applyBorder="1" applyAlignment="1" applyProtection="1">
      <alignment horizontal="right" vertical="center" wrapText="1"/>
      <protection locked="0"/>
    </xf>
    <xf numFmtId="4" fontId="6" fillId="0" borderId="56" xfId="0" applyNumberFormat="1" applyFont="1" applyBorder="1" applyAlignment="1" applyProtection="1">
      <alignment horizontal="right" vertical="center" wrapText="1"/>
      <protection locked="0"/>
    </xf>
    <xf numFmtId="0" fontId="6" fillId="0" borderId="51" xfId="0" applyFont="1" applyBorder="1" applyAlignment="1" applyProtection="1">
      <alignment horizontal="left" vertical="center"/>
      <protection locked="0"/>
    </xf>
    <xf numFmtId="0" fontId="6" fillId="0" borderId="52" xfId="0" applyFont="1" applyBorder="1" applyAlignment="1" applyProtection="1">
      <alignment horizontal="left" vertical="center"/>
      <protection locked="0"/>
    </xf>
    <xf numFmtId="0" fontId="6" fillId="0" borderId="53" xfId="0" applyFont="1" applyBorder="1" applyAlignment="1" applyProtection="1">
      <alignment horizontal="left" vertical="center"/>
      <protection locked="0"/>
    </xf>
    <xf numFmtId="0" fontId="6" fillId="0" borderId="32" xfId="0" applyFont="1" applyBorder="1" applyAlignment="1" applyProtection="1">
      <alignment horizontal="center" vertical="center"/>
      <protection locked="0"/>
    </xf>
    <xf numFmtId="0" fontId="6" fillId="0" borderId="33" xfId="0" applyFont="1" applyBorder="1" applyAlignment="1" applyProtection="1">
      <alignment horizontal="center" vertical="center"/>
      <protection locked="0"/>
    </xf>
    <xf numFmtId="0" fontId="6" fillId="0" borderId="29" xfId="0" applyNumberFormat="1" applyFont="1" applyBorder="1" applyAlignment="1" applyProtection="1">
      <alignment horizontal="center" vertical="center" wrapText="1"/>
      <protection locked="0"/>
    </xf>
    <xf numFmtId="0" fontId="6" fillId="0" borderId="31" xfId="0" applyNumberFormat="1" applyFont="1" applyBorder="1" applyAlignment="1" applyProtection="1">
      <alignment horizontal="center" vertical="center" wrapText="1"/>
      <protection locked="0"/>
    </xf>
    <xf numFmtId="0" fontId="2" fillId="0" borderId="11" xfId="0" applyFont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 applyProtection="1">
      <alignment horizontal="center" vertical="center" wrapText="1"/>
      <protection locked="0"/>
    </xf>
    <xf numFmtId="0" fontId="6" fillId="0" borderId="11" xfId="0" applyNumberFormat="1" applyFont="1" applyBorder="1" applyAlignment="1" applyProtection="1">
      <alignment horizontal="center" vertical="center" wrapText="1"/>
      <protection locked="0"/>
    </xf>
    <xf numFmtId="4" fontId="6" fillId="0" borderId="11" xfId="0" applyNumberFormat="1" applyFont="1" applyBorder="1" applyAlignment="1" applyProtection="1">
      <alignment horizontal="right" vertical="center"/>
      <protection locked="0"/>
    </xf>
    <xf numFmtId="4" fontId="6" fillId="0" borderId="11" xfId="0" applyNumberFormat="1" applyFont="1" applyBorder="1" applyAlignment="1" applyProtection="1">
      <alignment horizontal="right" vertical="center" wrapText="1"/>
      <protection locked="0"/>
    </xf>
    <xf numFmtId="4" fontId="6" fillId="0" borderId="16" xfId="0" applyNumberFormat="1" applyFont="1" applyBorder="1" applyAlignment="1" applyProtection="1">
      <alignment horizontal="right" vertical="center" wrapText="1"/>
      <protection locked="0"/>
    </xf>
    <xf numFmtId="4" fontId="6" fillId="0" borderId="15" xfId="0" applyNumberFormat="1" applyFont="1" applyBorder="1" applyAlignment="1" applyProtection="1">
      <alignment horizontal="right" vertical="center"/>
      <protection locked="0"/>
    </xf>
    <xf numFmtId="0" fontId="6" fillId="0" borderId="13" xfId="0" applyFont="1" applyBorder="1" applyAlignment="1" applyProtection="1">
      <alignment horizontal="center" vertical="top" wrapText="1"/>
      <protection locked="0"/>
    </xf>
    <xf numFmtId="0" fontId="6" fillId="0" borderId="11" xfId="0" applyFont="1" applyBorder="1" applyAlignment="1" applyProtection="1">
      <alignment horizontal="center" vertical="center" wrapText="1"/>
      <protection locked="0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9" xfId="0" applyFont="1" applyBorder="1" applyAlignment="1" applyProtection="1">
      <alignment horizontal="center" vertical="center"/>
      <protection locked="0"/>
    </xf>
    <xf numFmtId="0" fontId="30" fillId="0" borderId="0" xfId="0" applyFont="1" applyBorder="1" applyAlignment="1" applyProtection="1">
      <alignment horizontal="center" vertical="center"/>
    </xf>
    <xf numFmtId="0" fontId="27" fillId="0" borderId="30" xfId="0" applyFont="1" applyBorder="1" applyAlignment="1" applyProtection="1">
      <alignment horizontal="center" vertical="center"/>
      <protection locked="0"/>
    </xf>
    <xf numFmtId="0" fontId="27" fillId="0" borderId="31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right" vertical="center" wrapText="1" indent="1"/>
    </xf>
    <xf numFmtId="0" fontId="11" fillId="0" borderId="30" xfId="0" applyFont="1" applyBorder="1" applyAlignment="1" applyProtection="1">
      <alignment horizontal="right" vertical="center" wrapText="1" indent="1"/>
    </xf>
    <xf numFmtId="164" fontId="13" fillId="0" borderId="30" xfId="0" applyNumberFormat="1" applyFont="1" applyBorder="1" applyAlignment="1" applyProtection="1">
      <alignment horizontal="center" vertical="center"/>
      <protection locked="0"/>
    </xf>
    <xf numFmtId="164" fontId="13" fillId="0" borderId="31" xfId="0" applyNumberFormat="1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left" vertical="center"/>
      <protection locked="0"/>
    </xf>
    <xf numFmtId="0" fontId="13" fillId="0" borderId="31" xfId="0" applyFont="1" applyBorder="1" applyAlignment="1" applyProtection="1">
      <alignment horizontal="left" vertical="center"/>
      <protection locked="0"/>
    </xf>
    <xf numFmtId="0" fontId="13" fillId="0" borderId="29" xfId="0" applyFont="1" applyBorder="1" applyAlignment="1" applyProtection="1">
      <alignment horizontal="right" vertical="center"/>
    </xf>
    <xf numFmtId="0" fontId="13" fillId="0" borderId="30" xfId="0" applyFont="1" applyBorder="1" applyAlignment="1" applyProtection="1">
      <alignment horizontal="right" vertical="center"/>
    </xf>
    <xf numFmtId="164" fontId="5" fillId="0" borderId="30" xfId="0" applyNumberFormat="1" applyFont="1" applyBorder="1" applyAlignment="1" applyProtection="1">
      <alignment horizontal="center" vertical="center" wrapText="1"/>
      <protection locked="0"/>
    </xf>
    <xf numFmtId="164" fontId="5" fillId="0" borderId="31" xfId="0" applyNumberFormat="1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 applyProtection="1">
      <alignment horizontal="right" vertical="center" wrapText="1"/>
    </xf>
    <xf numFmtId="164" fontId="5" fillId="0" borderId="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</xf>
    <xf numFmtId="49" fontId="8" fillId="0" borderId="11" xfId="0" applyNumberFormat="1" applyFont="1" applyBorder="1" applyAlignment="1" applyProtection="1">
      <alignment horizontal="center" vertical="center"/>
      <protection locked="0"/>
    </xf>
    <xf numFmtId="0" fontId="8" fillId="0" borderId="11" xfId="0" applyFont="1" applyBorder="1" applyAlignment="1" applyProtection="1">
      <alignment horizontal="right" vertical="center" wrapText="1" indent="1"/>
    </xf>
    <xf numFmtId="0" fontId="6" fillId="0" borderId="11" xfId="0" applyFont="1" applyBorder="1" applyAlignment="1" applyProtection="1">
      <alignment horizontal="left" vertical="center" wrapText="1" indent="1"/>
    </xf>
    <xf numFmtId="0" fontId="11" fillId="0" borderId="11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right" vertical="center" wrapText="1" indent="1"/>
    </xf>
    <xf numFmtId="0" fontId="8" fillId="0" borderId="30" xfId="0" applyFont="1" applyBorder="1" applyAlignment="1" applyProtection="1">
      <alignment horizontal="right" vertical="center" wrapText="1" indent="1"/>
    </xf>
    <xf numFmtId="0" fontId="8" fillId="0" borderId="31" xfId="0" applyFont="1" applyBorder="1" applyAlignment="1" applyProtection="1">
      <alignment horizontal="right" vertical="center" wrapText="1" indent="1"/>
    </xf>
    <xf numFmtId="0" fontId="6" fillId="0" borderId="31" xfId="0" applyFont="1" applyBorder="1" applyAlignment="1" applyProtection="1">
      <alignment horizontal="center" vertical="center" wrapText="1"/>
    </xf>
    <xf numFmtId="0" fontId="5" fillId="0" borderId="29" xfId="0" applyFont="1" applyBorder="1" applyAlignment="1" applyProtection="1">
      <alignment horizontal="right" vertical="center" wrapText="1" indent="1"/>
    </xf>
    <xf numFmtId="0" fontId="5" fillId="0" borderId="30" xfId="0" applyFont="1" applyBorder="1" applyAlignment="1" applyProtection="1">
      <alignment horizontal="right" vertical="center" wrapText="1" indent="1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2" fillId="0" borderId="30" xfId="0" applyFont="1" applyBorder="1" applyAlignment="1" applyProtection="1">
      <alignment horizontal="center" vertical="center"/>
      <protection locked="0"/>
    </xf>
    <xf numFmtId="0" fontId="2" fillId="0" borderId="31" xfId="0" applyFont="1" applyBorder="1" applyAlignment="1" applyProtection="1">
      <alignment horizontal="center" vertical="center"/>
      <protection locked="0"/>
    </xf>
    <xf numFmtId="1" fontId="17" fillId="0" borderId="57" xfId="0" applyNumberFormat="1" applyFont="1" applyBorder="1" applyAlignment="1" applyProtection="1">
      <alignment horizontal="center" vertical="center" wrapText="1"/>
    </xf>
    <xf numFmtId="0" fontId="5" fillId="0" borderId="29" xfId="0" applyFont="1" applyBorder="1" applyAlignment="1" applyProtection="1">
      <alignment horizontal="right" vertical="center" wrapText="1"/>
    </xf>
    <xf numFmtId="0" fontId="5" fillId="0" borderId="30" xfId="0" applyFont="1" applyBorder="1" applyAlignment="1" applyProtection="1">
      <alignment horizontal="right" vertical="center" wrapText="1"/>
    </xf>
    <xf numFmtId="0" fontId="11" fillId="0" borderId="11" xfId="0" applyFont="1" applyBorder="1" applyAlignment="1" applyProtection="1">
      <alignment horizontal="center" vertical="center" wrapText="1"/>
    </xf>
    <xf numFmtId="0" fontId="2" fillId="0" borderId="31" xfId="0" applyFont="1" applyBorder="1" applyAlignment="1" applyProtection="1">
      <alignment horizontal="left" vertical="center"/>
      <protection locked="0"/>
    </xf>
    <xf numFmtId="0" fontId="2" fillId="0" borderId="11" xfId="0" applyFont="1" applyBorder="1" applyAlignment="1" applyProtection="1">
      <alignment horizontal="left" vertical="center"/>
      <protection locked="0"/>
    </xf>
    <xf numFmtId="0" fontId="5" fillId="0" borderId="17" xfId="0" applyFont="1" applyBorder="1" applyAlignment="1" applyProtection="1">
      <alignment horizontal="center" vertical="center"/>
    </xf>
    <xf numFmtId="0" fontId="5" fillId="0" borderId="18" xfId="0" applyFont="1" applyBorder="1" applyAlignment="1" applyProtection="1">
      <alignment horizontal="center" vertical="center"/>
    </xf>
    <xf numFmtId="0" fontId="5" fillId="0" borderId="19" xfId="0" applyFont="1" applyBorder="1" applyAlignment="1" applyProtection="1">
      <alignment horizontal="center" vertical="center"/>
    </xf>
    <xf numFmtId="0" fontId="8" fillId="0" borderId="39" xfId="0" applyFont="1" applyBorder="1" applyAlignment="1" applyProtection="1">
      <alignment horizontal="center" vertical="center" wrapText="1"/>
    </xf>
    <xf numFmtId="0" fontId="8" fillId="0" borderId="40" xfId="0" applyFont="1" applyBorder="1" applyAlignment="1" applyProtection="1">
      <alignment horizontal="center" vertical="center" wrapText="1"/>
    </xf>
    <xf numFmtId="0" fontId="8" fillId="0" borderId="41" xfId="0" applyFont="1" applyBorder="1" applyAlignment="1" applyProtection="1">
      <alignment horizontal="center" vertical="center" wrapText="1"/>
    </xf>
    <xf numFmtId="0" fontId="3" fillId="0" borderId="27" xfId="0" applyFont="1" applyBorder="1" applyAlignment="1" applyProtection="1">
      <alignment horizontal="center" vertical="center" textRotation="90" wrapText="1"/>
    </xf>
    <xf numFmtId="0" fontId="3" fillId="0" borderId="45" xfId="0" applyFont="1" applyBorder="1" applyAlignment="1" applyProtection="1">
      <alignment horizontal="center" vertical="center" textRotation="90" wrapText="1"/>
    </xf>
    <xf numFmtId="0" fontId="3" fillId="0" borderId="46" xfId="0" applyFont="1" applyBorder="1" applyAlignment="1" applyProtection="1">
      <alignment horizontal="center" vertical="center" textRotation="90" wrapText="1"/>
    </xf>
    <xf numFmtId="0" fontId="4" fillId="0" borderId="28" xfId="0" applyFont="1" applyBorder="1" applyAlignment="1" applyProtection="1">
      <alignment horizontal="center" vertical="center" wrapText="1"/>
    </xf>
    <xf numFmtId="0" fontId="4" fillId="0" borderId="9" xfId="0" applyFont="1" applyBorder="1" applyAlignment="1" applyProtection="1">
      <alignment horizontal="center" vertical="center" wrapText="1"/>
    </xf>
    <xf numFmtId="0" fontId="4" fillId="0" borderId="44" xfId="0" applyFont="1" applyBorder="1" applyAlignment="1" applyProtection="1">
      <alignment horizontal="center" vertical="center" wrapText="1"/>
    </xf>
    <xf numFmtId="0" fontId="4" fillId="0" borderId="36" xfId="0" applyFont="1" applyBorder="1" applyAlignment="1" applyProtection="1">
      <alignment horizontal="center" vertical="center" wrapText="1"/>
    </xf>
    <xf numFmtId="0" fontId="4" fillId="0" borderId="0" xfId="0" applyFont="1" applyBorder="1" applyAlignment="1" applyProtection="1">
      <alignment horizontal="center" vertical="center" wrapText="1"/>
    </xf>
    <xf numFmtId="0" fontId="4" fillId="0" borderId="37" xfId="0" applyFont="1" applyBorder="1" applyAlignment="1" applyProtection="1">
      <alignment horizontal="center" vertical="center" wrapText="1"/>
    </xf>
    <xf numFmtId="0" fontId="4" fillId="0" borderId="47" xfId="0" applyFont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</xf>
    <xf numFmtId="0" fontId="4" fillId="0" borderId="48" xfId="0" applyFont="1" applyBorder="1" applyAlignment="1" applyProtection="1">
      <alignment horizontal="center" vertical="center" wrapText="1"/>
    </xf>
    <xf numFmtId="0" fontId="5" fillId="0" borderId="28" xfId="0" applyFont="1" applyBorder="1" applyAlignment="1" applyProtection="1">
      <alignment horizontal="center" vertical="center" textRotation="90" wrapText="1"/>
    </xf>
    <xf numFmtId="0" fontId="5" fillId="0" borderId="44" xfId="0" applyFont="1" applyBorder="1" applyAlignment="1" applyProtection="1">
      <alignment horizontal="center" vertical="center" textRotation="90" wrapText="1"/>
    </xf>
    <xf numFmtId="0" fontId="5" fillId="0" borderId="36" xfId="0" applyFont="1" applyBorder="1" applyAlignment="1" applyProtection="1">
      <alignment horizontal="center" vertical="center" textRotation="90" wrapText="1"/>
    </xf>
    <xf numFmtId="0" fontId="5" fillId="0" borderId="37" xfId="0" applyFont="1" applyBorder="1" applyAlignment="1" applyProtection="1">
      <alignment horizontal="center" vertical="center" textRotation="90" wrapText="1"/>
    </xf>
    <xf numFmtId="0" fontId="5" fillId="0" borderId="47" xfId="0" applyFont="1" applyBorder="1" applyAlignment="1" applyProtection="1">
      <alignment horizontal="center" vertical="center" textRotation="90" wrapText="1"/>
    </xf>
    <xf numFmtId="0" fontId="5" fillId="0" borderId="48" xfId="0" applyFont="1" applyBorder="1" applyAlignment="1" applyProtection="1">
      <alignment horizontal="center" vertical="center" textRotation="90" wrapText="1"/>
    </xf>
    <xf numFmtId="0" fontId="5" fillId="0" borderId="9" xfId="0" applyFont="1" applyBorder="1" applyAlignment="1" applyProtection="1">
      <alignment horizontal="center" vertical="center" textRotation="90" wrapText="1"/>
    </xf>
    <xf numFmtId="0" fontId="5" fillId="0" borderId="0" xfId="0" applyFont="1" applyBorder="1" applyAlignment="1" applyProtection="1">
      <alignment horizontal="center" vertical="center" textRotation="90" wrapText="1"/>
    </xf>
    <xf numFmtId="0" fontId="5" fillId="0" borderId="2" xfId="0" applyFont="1" applyBorder="1" applyAlignment="1" applyProtection="1">
      <alignment horizontal="center" vertical="center" textRotation="90" wrapText="1"/>
    </xf>
    <xf numFmtId="0" fontId="5" fillId="0" borderId="55" xfId="0" applyFont="1" applyBorder="1" applyAlignment="1" applyProtection="1">
      <alignment horizontal="center" vertical="center" wrapText="1"/>
    </xf>
    <xf numFmtId="0" fontId="5" fillId="0" borderId="25" xfId="0" applyFont="1" applyBorder="1" applyAlignment="1" applyProtection="1">
      <alignment horizontal="center" vertical="center" wrapText="1"/>
    </xf>
    <xf numFmtId="0" fontId="5" fillId="0" borderId="56" xfId="0" applyFont="1" applyBorder="1" applyAlignment="1" applyProtection="1">
      <alignment horizontal="center" vertical="center" wrapText="1"/>
    </xf>
    <xf numFmtId="4" fontId="13" fillId="0" borderId="11" xfId="0" applyNumberFormat="1" applyFont="1" applyBorder="1" applyAlignment="1" applyProtection="1">
      <alignment horizontal="right" vertical="center"/>
    </xf>
    <xf numFmtId="4" fontId="13" fillId="0" borderId="16" xfId="0" applyNumberFormat="1" applyFont="1" applyBorder="1" applyAlignment="1" applyProtection="1">
      <alignment horizontal="right" vertical="center"/>
    </xf>
    <xf numFmtId="0" fontId="6" fillId="0" borderId="12" xfId="0" applyFont="1" applyBorder="1" applyAlignment="1" applyProtection="1">
      <alignment horizontal="right" vertical="center" wrapText="1"/>
    </xf>
    <xf numFmtId="0" fontId="6" fillId="0" borderId="13" xfId="0" applyFont="1" applyBorder="1" applyAlignment="1" applyProtection="1">
      <alignment horizontal="right" vertical="center" wrapText="1"/>
    </xf>
    <xf numFmtId="0" fontId="6" fillId="0" borderId="49" xfId="0" applyFont="1" applyBorder="1" applyAlignment="1" applyProtection="1">
      <alignment horizontal="right" vertical="center" wrapText="1"/>
    </xf>
    <xf numFmtId="0" fontId="6" fillId="0" borderId="15" xfId="0" applyFont="1" applyBorder="1" applyAlignment="1" applyProtection="1">
      <alignment horizontal="right" vertical="center" wrapText="1"/>
    </xf>
    <xf numFmtId="0" fontId="6" fillId="0" borderId="11" xfId="0" applyFont="1" applyBorder="1" applyAlignment="1" applyProtection="1">
      <alignment horizontal="right" vertical="center" wrapText="1"/>
    </xf>
    <xf numFmtId="0" fontId="6" fillId="0" borderId="29" xfId="0" applyFont="1" applyBorder="1" applyAlignment="1" applyProtection="1">
      <alignment horizontal="right" vertical="center" wrapText="1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6" fillId="0" borderId="13" xfId="0" applyNumberFormat="1" applyFont="1" applyBorder="1" applyAlignment="1" applyProtection="1">
      <alignment horizontal="center" vertical="center" wrapText="1"/>
      <protection locked="0"/>
    </xf>
    <xf numFmtId="4" fontId="13" fillId="0" borderId="17" xfId="0" applyNumberFormat="1" applyFont="1" applyBorder="1" applyAlignment="1" applyProtection="1">
      <alignment horizontal="right" vertical="center"/>
    </xf>
    <xf numFmtId="4" fontId="13" fillId="0" borderId="18" xfId="0" applyNumberFormat="1" applyFont="1" applyBorder="1" applyAlignment="1" applyProtection="1">
      <alignment horizontal="right" vertical="center"/>
    </xf>
    <xf numFmtId="4" fontId="13" fillId="0" borderId="19" xfId="0" applyNumberFormat="1" applyFont="1" applyBorder="1" applyAlignment="1" applyProtection="1">
      <alignment horizontal="right" vertical="center"/>
    </xf>
    <xf numFmtId="4" fontId="6" fillId="0" borderId="42" xfId="0" applyNumberFormat="1" applyFont="1" applyBorder="1" applyAlignment="1" applyProtection="1">
      <alignment horizontal="right" vertical="center"/>
      <protection locked="0"/>
    </xf>
    <xf numFmtId="4" fontId="6" fillId="0" borderId="38" xfId="0" applyNumberFormat="1" applyFont="1" applyBorder="1" applyAlignment="1" applyProtection="1">
      <alignment horizontal="right" vertical="center"/>
      <protection locked="0"/>
    </xf>
    <xf numFmtId="4" fontId="6" fillId="0" borderId="38" xfId="0" applyNumberFormat="1" applyFont="1" applyBorder="1" applyAlignment="1" applyProtection="1">
      <alignment horizontal="right" vertical="center" wrapText="1"/>
      <protection locked="0"/>
    </xf>
    <xf numFmtId="4" fontId="6" fillId="0" borderId="43" xfId="0" applyNumberFormat="1" applyFont="1" applyBorder="1" applyAlignment="1" applyProtection="1">
      <alignment horizontal="right" vertical="center" wrapText="1"/>
      <protection locked="0"/>
    </xf>
    <xf numFmtId="4" fontId="6" fillId="0" borderId="55" xfId="0" applyNumberFormat="1" applyFont="1" applyBorder="1" applyAlignment="1" applyProtection="1">
      <alignment horizontal="right" vertical="center"/>
      <protection locked="0"/>
    </xf>
    <xf numFmtId="1" fontId="17" fillId="0" borderId="57" xfId="0" applyNumberFormat="1" applyFont="1" applyBorder="1" applyAlignment="1" applyProtection="1">
      <alignment horizontal="center" vertical="center"/>
    </xf>
    <xf numFmtId="1" fontId="17" fillId="0" borderId="47" xfId="0" applyNumberFormat="1" applyFont="1" applyBorder="1" applyAlignment="1" applyProtection="1">
      <alignment horizontal="center" vertical="center"/>
    </xf>
    <xf numFmtId="1" fontId="17" fillId="0" borderId="2" xfId="0" applyNumberFormat="1" applyFont="1" applyBorder="1" applyAlignment="1" applyProtection="1">
      <alignment horizontal="center" vertical="center"/>
    </xf>
    <xf numFmtId="1" fontId="17" fillId="0" borderId="48" xfId="0" applyNumberFormat="1" applyFont="1" applyBorder="1" applyAlignment="1" applyProtection="1">
      <alignment horizontal="center" vertical="center"/>
    </xf>
    <xf numFmtId="1" fontId="17" fillId="0" borderId="58" xfId="0" applyNumberFormat="1" applyFont="1" applyBorder="1" applyAlignment="1" applyProtection="1">
      <alignment horizontal="center" vertical="center" wrapText="1"/>
    </xf>
    <xf numFmtId="0" fontId="28" fillId="0" borderId="17" xfId="0" applyFont="1" applyBorder="1" applyAlignment="1" applyProtection="1">
      <alignment horizontal="right" vertical="center" wrapText="1"/>
    </xf>
    <xf numFmtId="0" fontId="28" fillId="0" borderId="18" xfId="0" applyFont="1" applyBorder="1" applyAlignment="1" applyProtection="1">
      <alignment horizontal="right" vertical="center" wrapText="1"/>
    </xf>
    <xf numFmtId="0" fontId="28" fillId="0" borderId="51" xfId="0" applyFont="1" applyBorder="1" applyAlignment="1" applyProtection="1">
      <alignment horizontal="right" vertical="center" wrapText="1"/>
    </xf>
    <xf numFmtId="0" fontId="5" fillId="0" borderId="20" xfId="0" applyFont="1" applyBorder="1" applyAlignment="1" applyProtection="1">
      <alignment horizontal="right" vertical="center" wrapText="1"/>
    </xf>
    <xf numFmtId="0" fontId="5" fillId="0" borderId="21" xfId="0" applyFont="1" applyBorder="1" applyAlignment="1" applyProtection="1">
      <alignment horizontal="right" vertical="center" wrapText="1"/>
    </xf>
    <xf numFmtId="4" fontId="13" fillId="0" borderId="12" xfId="0" applyNumberFormat="1" applyFont="1" applyBorder="1" applyAlignment="1" applyProtection="1">
      <alignment horizontal="right" vertical="center"/>
    </xf>
    <xf numFmtId="4" fontId="13" fillId="0" borderId="13" xfId="0" applyNumberFormat="1" applyFont="1" applyBorder="1" applyAlignment="1" applyProtection="1">
      <alignment horizontal="right" vertical="center"/>
    </xf>
    <xf numFmtId="4" fontId="13" fillId="0" borderId="14" xfId="0" applyNumberFormat="1" applyFont="1" applyBorder="1" applyAlignment="1" applyProtection="1">
      <alignment horizontal="right" vertical="center"/>
    </xf>
    <xf numFmtId="4" fontId="13" fillId="0" borderId="15" xfId="0" applyNumberFormat="1" applyFont="1" applyBorder="1" applyAlignment="1" applyProtection="1">
      <alignment horizontal="right" vertical="center"/>
    </xf>
    <xf numFmtId="4" fontId="6" fillId="0" borderId="16" xfId="0" applyNumberFormat="1" applyFont="1" applyBorder="1" applyAlignment="1" applyProtection="1">
      <alignment horizontal="right" vertical="center"/>
      <protection locked="0"/>
    </xf>
    <xf numFmtId="0" fontId="6" fillId="0" borderId="15" xfId="0" applyNumberFormat="1" applyFont="1" applyBorder="1" applyAlignment="1" applyProtection="1">
      <alignment horizontal="center" vertical="center" wrapText="1"/>
      <protection locked="0"/>
    </xf>
    <xf numFmtId="4" fontId="6" fillId="0" borderId="56" xfId="0" applyNumberFormat="1" applyFont="1" applyBorder="1" applyAlignment="1" applyProtection="1">
      <alignment horizontal="right" vertical="center"/>
      <protection locked="0"/>
    </xf>
    <xf numFmtId="0" fontId="0" fillId="0" borderId="0" xfId="0" applyAlignment="1" applyProtection="1">
      <alignment horizontal="center" vertical="center"/>
    </xf>
    <xf numFmtId="1" fontId="17" fillId="0" borderId="8" xfId="0" applyNumberFormat="1" applyFont="1" applyFill="1" applyBorder="1" applyAlignment="1" applyProtection="1">
      <alignment horizontal="center" vertical="center"/>
    </xf>
    <xf numFmtId="1" fontId="17" fillId="0" borderId="2" xfId="0" applyNumberFormat="1" applyFont="1" applyFill="1" applyBorder="1" applyAlignment="1" applyProtection="1">
      <alignment horizontal="center" vertical="center"/>
    </xf>
    <xf numFmtId="1" fontId="17" fillId="0" borderId="48" xfId="0" applyNumberFormat="1" applyFont="1" applyFill="1" applyBorder="1" applyAlignment="1" applyProtection="1">
      <alignment horizontal="center" vertical="center"/>
    </xf>
    <xf numFmtId="0" fontId="8" fillId="0" borderId="60" xfId="0" applyFont="1" applyBorder="1" applyAlignment="1" applyProtection="1">
      <alignment horizontal="right" vertical="center" wrapText="1"/>
    </xf>
    <xf numFmtId="0" fontId="8" fillId="0" borderId="52" xfId="0" applyFont="1" applyBorder="1" applyAlignment="1" applyProtection="1">
      <alignment horizontal="right" vertical="center" wrapText="1"/>
    </xf>
    <xf numFmtId="0" fontId="5" fillId="0" borderId="5" xfId="0" applyFont="1" applyBorder="1" applyAlignment="1" applyProtection="1">
      <alignment horizontal="right" vertical="center" wrapText="1"/>
    </xf>
    <xf numFmtId="0" fontId="5" fillId="0" borderId="3" xfId="0" applyFont="1" applyBorder="1" applyAlignment="1" applyProtection="1">
      <alignment horizontal="right" vertical="center" wrapText="1"/>
    </xf>
    <xf numFmtId="0" fontId="5" fillId="0" borderId="4" xfId="0" applyFont="1" applyBorder="1" applyAlignment="1" applyProtection="1">
      <alignment horizontal="right" vertical="center" wrapText="1"/>
    </xf>
    <xf numFmtId="0" fontId="6" fillId="0" borderId="39" xfId="0" applyFont="1" applyBorder="1" applyAlignment="1" applyProtection="1">
      <alignment horizontal="right" vertical="center" wrapText="1"/>
    </xf>
    <xf numFmtId="0" fontId="6" fillId="0" borderId="40" xfId="0" applyFont="1" applyBorder="1" applyAlignment="1" applyProtection="1">
      <alignment horizontal="right" vertical="center" wrapText="1"/>
    </xf>
    <xf numFmtId="0" fontId="6" fillId="0" borderId="24" xfId="0" applyFont="1" applyBorder="1" applyAlignment="1" applyProtection="1">
      <alignment horizontal="right" vertical="center" wrapText="1"/>
    </xf>
    <xf numFmtId="0" fontId="6" fillId="0" borderId="59" xfId="0" applyFont="1" applyBorder="1" applyAlignment="1" applyProtection="1">
      <alignment horizontal="right" vertical="center" wrapText="1"/>
    </xf>
    <xf numFmtId="0" fontId="6" fillId="0" borderId="30" xfId="0" applyFont="1" applyBorder="1" applyAlignment="1" applyProtection="1">
      <alignment horizontal="right" vertical="center" wrapText="1"/>
    </xf>
    <xf numFmtId="0" fontId="3" fillId="0" borderId="0" xfId="0" applyFont="1" applyAlignment="1" applyProtection="1">
      <alignment horizontal="right" vertical="center"/>
    </xf>
    <xf numFmtId="0" fontId="3" fillId="0" borderId="0" xfId="0" applyFont="1" applyBorder="1" applyAlignment="1" applyProtection="1">
      <alignment horizontal="left" vertical="center"/>
      <protection locked="0"/>
    </xf>
    <xf numFmtId="0" fontId="31" fillId="0" borderId="26" xfId="0" applyFont="1" applyBorder="1" applyAlignment="1" applyProtection="1">
      <alignment horizontal="center" vertical="center" wrapText="1"/>
    </xf>
    <xf numFmtId="0" fontId="31" fillId="0" borderId="9" xfId="0" applyFont="1" applyBorder="1" applyAlignment="1" applyProtection="1">
      <alignment horizontal="center" vertical="center" wrapText="1"/>
    </xf>
    <xf numFmtId="0" fontId="31" fillId="0" borderId="10" xfId="0" applyFont="1" applyBorder="1" applyAlignment="1" applyProtection="1">
      <alignment horizontal="center" vertical="center" wrapText="1"/>
    </xf>
    <xf numFmtId="0" fontId="31" fillId="0" borderId="7" xfId="0" applyFont="1" applyBorder="1" applyAlignment="1" applyProtection="1">
      <alignment horizontal="center" vertical="center" wrapText="1"/>
    </xf>
    <xf numFmtId="0" fontId="31" fillId="0" borderId="0" xfId="0" applyFont="1" applyBorder="1" applyAlignment="1" applyProtection="1">
      <alignment horizontal="center" vertical="center" wrapText="1"/>
    </xf>
    <xf numFmtId="0" fontId="31" fillId="0" borderId="6" xfId="0" applyFont="1" applyBorder="1" applyAlignment="1" applyProtection="1">
      <alignment horizontal="center" vertical="center" wrapText="1"/>
    </xf>
    <xf numFmtId="0" fontId="31" fillId="0" borderId="8" xfId="0" applyFont="1" applyBorder="1" applyAlignment="1" applyProtection="1">
      <alignment horizontal="center" vertical="center" wrapText="1"/>
    </xf>
    <xf numFmtId="0" fontId="31" fillId="0" borderId="2" xfId="0" applyFont="1" applyBorder="1" applyAlignment="1" applyProtection="1">
      <alignment horizontal="center" vertical="center" wrapText="1"/>
    </xf>
    <xf numFmtId="0" fontId="31" fillId="0" borderId="1" xfId="0" applyFont="1" applyBorder="1" applyAlignment="1" applyProtection="1">
      <alignment horizontal="center" vertical="center" wrapText="1"/>
    </xf>
    <xf numFmtId="0" fontId="6" fillId="0" borderId="17" xfId="0" applyNumberFormat="1" applyFont="1" applyBorder="1" applyAlignment="1" applyProtection="1">
      <alignment horizontal="center" vertical="center" wrapText="1"/>
      <protection locked="0"/>
    </xf>
    <xf numFmtId="4" fontId="11" fillId="0" borderId="39" xfId="0" applyNumberFormat="1" applyFont="1" applyBorder="1" applyAlignment="1" applyProtection="1">
      <alignment horizontal="right" vertical="center"/>
    </xf>
    <xf numFmtId="4" fontId="11" fillId="0" borderId="40" xfId="0" applyNumberFormat="1" applyFont="1" applyBorder="1" applyAlignment="1" applyProtection="1">
      <alignment horizontal="right" vertical="center"/>
    </xf>
    <xf numFmtId="4" fontId="11" fillId="0" borderId="41" xfId="0" applyNumberFormat="1" applyFont="1" applyBorder="1" applyAlignment="1" applyProtection="1">
      <alignment horizontal="right" vertical="center"/>
    </xf>
    <xf numFmtId="4" fontId="11" fillId="0" borderId="59" xfId="0" applyNumberFormat="1" applyFont="1" applyBorder="1" applyAlignment="1" applyProtection="1">
      <alignment horizontal="right" vertical="center"/>
    </xf>
    <xf numFmtId="4" fontId="11" fillId="0" borderId="30" xfId="0" applyNumberFormat="1" applyFont="1" applyBorder="1" applyAlignment="1" applyProtection="1">
      <alignment horizontal="right" vertical="center"/>
    </xf>
    <xf numFmtId="4" fontId="11" fillId="0" borderId="67" xfId="0" applyNumberFormat="1" applyFont="1" applyBorder="1" applyAlignment="1" applyProtection="1">
      <alignment horizontal="right" vertical="center"/>
    </xf>
    <xf numFmtId="0" fontId="6" fillId="0" borderId="11" xfId="0" applyFont="1" applyBorder="1" applyAlignment="1" applyProtection="1">
      <alignment horizontal="left" vertical="center"/>
      <protection locked="0"/>
    </xf>
    <xf numFmtId="0" fontId="6" fillId="0" borderId="18" xfId="0" applyFont="1" applyBorder="1" applyAlignment="1" applyProtection="1">
      <alignment horizontal="left" vertical="center"/>
      <protection locked="0"/>
    </xf>
    <xf numFmtId="0" fontId="6" fillId="0" borderId="12" xfId="0" applyNumberFormat="1" applyFont="1" applyBorder="1" applyAlignment="1" applyProtection="1">
      <alignment horizontal="center" vertical="center" wrapText="1"/>
      <protection locked="0"/>
    </xf>
    <xf numFmtId="0" fontId="6" fillId="0" borderId="13" xfId="0" applyFont="1" applyBorder="1" applyAlignment="1" applyProtection="1">
      <alignment horizontal="left" vertical="center"/>
      <protection locked="0"/>
    </xf>
    <xf numFmtId="4" fontId="6" fillId="0" borderId="13" xfId="0" applyNumberFormat="1" applyFont="1" applyBorder="1" applyAlignment="1" applyProtection="1">
      <alignment horizontal="right" vertical="center"/>
      <protection locked="0"/>
    </xf>
    <xf numFmtId="4" fontId="6" fillId="0" borderId="13" xfId="0" applyNumberFormat="1" applyFont="1" applyBorder="1" applyAlignment="1" applyProtection="1">
      <alignment horizontal="right" vertical="center" wrapText="1"/>
      <protection locked="0"/>
    </xf>
    <xf numFmtId="4" fontId="6" fillId="0" borderId="14" xfId="0" applyNumberFormat="1" applyFont="1" applyBorder="1" applyAlignment="1" applyProtection="1">
      <alignment horizontal="right" vertical="center"/>
      <protection locked="0"/>
    </xf>
    <xf numFmtId="4" fontId="6" fillId="0" borderId="50" xfId="0" applyNumberFormat="1" applyFont="1" applyBorder="1" applyAlignment="1" applyProtection="1">
      <alignment horizontal="right" vertical="center"/>
      <protection locked="0"/>
    </xf>
    <xf numFmtId="4" fontId="6" fillId="0" borderId="31" xfId="0" applyNumberFormat="1" applyFont="1" applyBorder="1" applyAlignment="1" applyProtection="1">
      <alignment horizontal="right" vertical="center"/>
      <protection locked="0"/>
    </xf>
    <xf numFmtId="0" fontId="5" fillId="0" borderId="60" xfId="0" applyFont="1" applyBorder="1" applyAlignment="1" applyProtection="1">
      <alignment horizontal="center" vertical="center" wrapText="1"/>
    </xf>
    <xf numFmtId="0" fontId="5" fillId="0" borderId="52" xfId="0" applyFont="1" applyBorder="1" applyAlignment="1" applyProtection="1">
      <alignment horizontal="center" vertical="center" wrapText="1"/>
    </xf>
    <xf numFmtId="0" fontId="5" fillId="0" borderId="54" xfId="0" applyFont="1" applyBorder="1" applyAlignment="1" applyProtection="1">
      <alignment horizontal="center" vertical="center" wrapText="1"/>
    </xf>
    <xf numFmtId="0" fontId="5" fillId="0" borderId="26" xfId="0" applyFont="1" applyBorder="1" applyAlignment="1" applyProtection="1">
      <alignment horizontal="center" vertical="center"/>
    </xf>
    <xf numFmtId="0" fontId="5" fillId="0" borderId="9" xfId="0" applyFont="1" applyBorder="1" applyAlignment="1" applyProtection="1">
      <alignment horizontal="center" vertical="center"/>
    </xf>
    <xf numFmtId="0" fontId="5" fillId="0" borderId="44" xfId="0" applyFont="1" applyBorder="1" applyAlignment="1" applyProtection="1">
      <alignment horizontal="center" vertical="center"/>
    </xf>
    <xf numFmtId="4" fontId="5" fillId="0" borderId="30" xfId="0" applyNumberFormat="1" applyFont="1" applyBorder="1" applyAlignment="1" applyProtection="1">
      <alignment horizontal="center" vertical="center" wrapText="1"/>
    </xf>
    <xf numFmtId="0" fontId="5" fillId="0" borderId="30" xfId="0" applyFont="1" applyBorder="1" applyAlignment="1" applyProtection="1">
      <alignment horizontal="center" vertical="center" wrapText="1"/>
    </xf>
    <xf numFmtId="0" fontId="5" fillId="0" borderId="31" xfId="0" applyFont="1" applyBorder="1" applyAlignment="1" applyProtection="1">
      <alignment horizontal="center" vertical="center" wrapText="1"/>
    </xf>
    <xf numFmtId="0" fontId="12" fillId="0" borderId="36" xfId="0" applyFont="1" applyBorder="1" applyAlignment="1" applyProtection="1">
      <alignment horizontal="left" vertical="top"/>
      <protection locked="0"/>
    </xf>
    <xf numFmtId="0" fontId="12" fillId="0" borderId="0" xfId="0" applyFont="1" applyBorder="1" applyAlignment="1" applyProtection="1">
      <alignment horizontal="left" vertical="top"/>
      <protection locked="0"/>
    </xf>
    <xf numFmtId="0" fontId="12" fillId="0" borderId="37" xfId="0" applyFont="1" applyBorder="1" applyAlignment="1" applyProtection="1">
      <alignment horizontal="left" vertical="top"/>
      <protection locked="0"/>
    </xf>
    <xf numFmtId="0" fontId="12" fillId="0" borderId="34" xfId="0" applyFont="1" applyBorder="1" applyAlignment="1" applyProtection="1">
      <alignment horizontal="left" vertical="top"/>
      <protection locked="0"/>
    </xf>
    <xf numFmtId="0" fontId="12" fillId="0" borderId="24" xfId="0" applyFont="1" applyBorder="1" applyAlignment="1" applyProtection="1">
      <alignment horizontal="left" vertical="top"/>
      <protection locked="0"/>
    </xf>
    <xf numFmtId="0" fontId="12" fillId="0" borderId="35" xfId="0" applyFont="1" applyBorder="1" applyAlignment="1" applyProtection="1">
      <alignment horizontal="left" vertical="top"/>
      <protection locked="0"/>
    </xf>
    <xf numFmtId="0" fontId="5" fillId="0" borderId="11" xfId="0" applyFont="1" applyBorder="1" applyAlignment="1" applyProtection="1">
      <alignment horizontal="right" vertical="center" wrapText="1" indent="2"/>
    </xf>
    <xf numFmtId="0" fontId="5" fillId="0" borderId="29" xfId="0" applyFont="1" applyBorder="1" applyAlignment="1" applyProtection="1">
      <alignment horizontal="right" vertical="center" wrapText="1" indent="2"/>
    </xf>
    <xf numFmtId="164" fontId="5" fillId="0" borderId="11" xfId="0" applyNumberFormat="1" applyFont="1" applyBorder="1" applyAlignment="1" applyProtection="1">
      <alignment horizontal="center" vertical="center"/>
      <protection locked="0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8" fillId="0" borderId="11" xfId="0" applyFont="1" applyBorder="1" applyAlignment="1" applyProtection="1">
      <alignment horizontal="right" vertical="center"/>
    </xf>
    <xf numFmtId="0" fontId="8" fillId="0" borderId="64" xfId="0" applyFont="1" applyBorder="1" applyAlignment="1" applyProtection="1">
      <alignment horizontal="right" vertical="center"/>
    </xf>
    <xf numFmtId="0" fontId="2" fillId="0" borderId="32" xfId="0" applyFont="1" applyBorder="1" applyAlignment="1" applyProtection="1">
      <alignment horizontal="center" vertical="center" wrapText="1"/>
    </xf>
    <xf numFmtId="0" fontId="2" fillId="0" borderId="33" xfId="0" applyFont="1" applyBorder="1" applyAlignment="1" applyProtection="1">
      <alignment horizontal="center" vertical="center" wrapText="1"/>
    </xf>
    <xf numFmtId="0" fontId="2" fillId="0" borderId="66" xfId="0" applyFont="1" applyBorder="1" applyAlignment="1" applyProtection="1">
      <alignment horizontal="center" vertical="center" wrapText="1"/>
    </xf>
    <xf numFmtId="0" fontId="2" fillId="0" borderId="36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center" vertical="center" wrapText="1"/>
    </xf>
    <xf numFmtId="0" fontId="2" fillId="0" borderId="37" xfId="0" applyFont="1" applyBorder="1" applyAlignment="1" applyProtection="1">
      <alignment horizontal="center" vertical="center" wrapText="1"/>
    </xf>
    <xf numFmtId="0" fontId="2" fillId="0" borderId="34" xfId="0" applyFont="1" applyBorder="1" applyAlignment="1" applyProtection="1">
      <alignment horizontal="center" vertical="center" wrapText="1"/>
    </xf>
    <xf numFmtId="0" fontId="2" fillId="0" borderId="24" xfId="0" applyFont="1" applyBorder="1" applyAlignment="1" applyProtection="1">
      <alignment horizontal="center" vertical="center" wrapText="1"/>
    </xf>
    <xf numFmtId="0" fontId="2" fillId="0" borderId="35" xfId="0" applyFont="1" applyBorder="1" applyAlignment="1" applyProtection="1">
      <alignment horizontal="center" vertical="center" wrapText="1"/>
    </xf>
    <xf numFmtId="0" fontId="5" fillId="0" borderId="32" xfId="0" applyFont="1" applyBorder="1" applyAlignment="1" applyProtection="1">
      <alignment horizontal="left" vertical="center" wrapText="1" indent="2"/>
    </xf>
    <xf numFmtId="0" fontId="5" fillId="0" borderId="33" xfId="0" applyFont="1" applyBorder="1" applyAlignment="1" applyProtection="1">
      <alignment horizontal="left" vertical="center" wrapText="1" indent="2"/>
    </xf>
    <xf numFmtId="0" fontId="5" fillId="0" borderId="66" xfId="0" applyFont="1" applyBorder="1" applyAlignment="1" applyProtection="1">
      <alignment horizontal="left" vertical="center" wrapText="1" indent="2"/>
    </xf>
    <xf numFmtId="164" fontId="5" fillId="0" borderId="29" xfId="0" applyNumberFormat="1" applyFont="1" applyBorder="1" applyAlignment="1" applyProtection="1">
      <alignment horizontal="center" vertical="center"/>
    </xf>
    <xf numFmtId="164" fontId="5" fillId="0" borderId="30" xfId="0" applyNumberFormat="1" applyFont="1" applyBorder="1" applyAlignment="1" applyProtection="1">
      <alignment horizontal="center" vertical="center"/>
    </xf>
    <xf numFmtId="164" fontId="5" fillId="0" borderId="31" xfId="0" applyNumberFormat="1" applyFont="1" applyBorder="1" applyAlignment="1" applyProtection="1">
      <alignment horizontal="center" vertical="center"/>
    </xf>
    <xf numFmtId="0" fontId="5" fillId="0" borderId="36" xfId="0" applyFont="1" applyBorder="1" applyAlignment="1" applyProtection="1">
      <alignment horizontal="left" vertical="center" wrapText="1" indent="2"/>
    </xf>
    <xf numFmtId="0" fontId="5" fillId="0" borderId="0" xfId="0" applyFont="1" applyBorder="1" applyAlignment="1" applyProtection="1">
      <alignment horizontal="left" vertical="center" wrapText="1" indent="2"/>
    </xf>
    <xf numFmtId="0" fontId="5" fillId="0" borderId="37" xfId="0" applyFont="1" applyBorder="1" applyAlignment="1" applyProtection="1">
      <alignment horizontal="left" vertical="center" wrapText="1" indent="2"/>
    </xf>
    <xf numFmtId="0" fontId="5" fillId="0" borderId="34" xfId="0" applyFont="1" applyBorder="1" applyAlignment="1" applyProtection="1">
      <alignment horizontal="left" vertical="center" wrapText="1" indent="2"/>
    </xf>
    <xf numFmtId="0" fontId="5" fillId="0" borderId="24" xfId="0" applyFont="1" applyBorder="1" applyAlignment="1" applyProtection="1">
      <alignment horizontal="left" vertical="center" wrapText="1" indent="2"/>
    </xf>
    <xf numFmtId="0" fontId="5" fillId="0" borderId="35" xfId="0" applyFont="1" applyBorder="1" applyAlignment="1" applyProtection="1">
      <alignment horizontal="left" vertical="center" wrapText="1" indent="2"/>
    </xf>
    <xf numFmtId="4" fontId="11" fillId="0" borderId="52" xfId="0" applyNumberFormat="1" applyFont="1" applyBorder="1" applyAlignment="1" applyProtection="1">
      <alignment horizontal="right" vertical="center"/>
    </xf>
    <xf numFmtId="4" fontId="11" fillId="0" borderId="54" xfId="0" applyNumberFormat="1" applyFont="1" applyBorder="1" applyAlignment="1" applyProtection="1">
      <alignment horizontal="right" vertical="center"/>
    </xf>
    <xf numFmtId="1" fontId="17" fillId="0" borderId="47" xfId="0" applyNumberFormat="1" applyFont="1" applyFill="1" applyBorder="1" applyAlignment="1" applyProtection="1">
      <alignment horizontal="center" vertical="center"/>
    </xf>
    <xf numFmtId="1" fontId="17" fillId="0" borderId="47" xfId="0" applyNumberFormat="1" applyFont="1" applyFill="1" applyBorder="1" applyAlignment="1" applyProtection="1">
      <alignment horizontal="center" vertical="center" wrapText="1"/>
    </xf>
    <xf numFmtId="1" fontId="17" fillId="0" borderId="2" xfId="0" applyNumberFormat="1" applyFont="1" applyFill="1" applyBorder="1" applyAlignment="1" applyProtection="1">
      <alignment horizontal="center" vertical="center" wrapText="1"/>
    </xf>
    <xf numFmtId="1" fontId="17" fillId="0" borderId="48" xfId="0" applyNumberFormat="1" applyFont="1" applyFill="1" applyBorder="1" applyAlignment="1" applyProtection="1">
      <alignment horizontal="center" vertical="center" wrapText="1"/>
    </xf>
    <xf numFmtId="1" fontId="17" fillId="0" borderId="47" xfId="0" applyNumberFormat="1" applyFont="1" applyBorder="1" applyAlignment="1" applyProtection="1">
      <alignment horizontal="center" vertical="center" wrapText="1"/>
    </xf>
    <xf numFmtId="1" fontId="17" fillId="0" borderId="2" xfId="0" applyNumberFormat="1" applyFont="1" applyBorder="1" applyAlignment="1" applyProtection="1">
      <alignment horizontal="center" vertical="center" wrapText="1"/>
    </xf>
    <xf numFmtId="1" fontId="17" fillId="0" borderId="48" xfId="0" applyNumberFormat="1" applyFont="1" applyBorder="1" applyAlignment="1" applyProtection="1">
      <alignment horizontal="center" vertical="center" wrapText="1"/>
    </xf>
    <xf numFmtId="1" fontId="17" fillId="0" borderId="1" xfId="0" applyNumberFormat="1" applyFont="1" applyBorder="1" applyAlignment="1" applyProtection="1">
      <alignment horizontal="center" vertical="center" wrapText="1"/>
    </xf>
    <xf numFmtId="1" fontId="5" fillId="0" borderId="22" xfId="0" applyNumberFormat="1" applyFont="1" applyBorder="1" applyAlignment="1" applyProtection="1">
      <alignment horizontal="center" vertical="center" wrapText="1"/>
    </xf>
    <xf numFmtId="1" fontId="5" fillId="0" borderId="3" xfId="0" applyNumberFormat="1" applyFont="1" applyBorder="1" applyAlignment="1" applyProtection="1">
      <alignment horizontal="center" vertical="center" wrapText="1"/>
    </xf>
    <xf numFmtId="1" fontId="5" fillId="0" borderId="4" xfId="0" applyNumberFormat="1" applyFont="1" applyBorder="1" applyAlignment="1" applyProtection="1">
      <alignment horizontal="center" vertical="center" wrapText="1"/>
    </xf>
    <xf numFmtId="0" fontId="8" fillId="0" borderId="29" xfId="0" applyFont="1" applyBorder="1" applyAlignment="1" applyProtection="1">
      <alignment horizontal="right" vertical="center" wrapText="1"/>
    </xf>
    <xf numFmtId="0" fontId="8" fillId="0" borderId="30" xfId="0" applyFont="1" applyBorder="1" applyAlignment="1" applyProtection="1">
      <alignment horizontal="right" vertical="center" wrapText="1"/>
    </xf>
    <xf numFmtId="0" fontId="6" fillId="0" borderId="35" xfId="0" applyFont="1" applyBorder="1" applyAlignment="1" applyProtection="1">
      <alignment horizontal="center" vertical="top" wrapText="1"/>
      <protection locked="0"/>
    </xf>
    <xf numFmtId="0" fontId="6" fillId="0" borderId="38" xfId="0" applyFont="1" applyBorder="1" applyAlignment="1" applyProtection="1">
      <alignment horizontal="center" vertical="top" wrapText="1"/>
      <protection locked="0"/>
    </xf>
    <xf numFmtId="0" fontId="6" fillId="0" borderId="53" xfId="0" applyFont="1" applyBorder="1" applyAlignment="1" applyProtection="1">
      <alignment horizontal="center" vertical="center"/>
      <protection locked="0"/>
    </xf>
    <xf numFmtId="0" fontId="6" fillId="0" borderId="66" xfId="0" applyFont="1" applyBorder="1" applyAlignment="1" applyProtection="1">
      <alignment horizontal="center" vertical="center"/>
      <protection locked="0"/>
    </xf>
    <xf numFmtId="4" fontId="6" fillId="0" borderId="66" xfId="0" applyNumberFormat="1" applyFont="1" applyBorder="1" applyAlignment="1" applyProtection="1">
      <alignment horizontal="right" vertical="center"/>
      <protection locked="0"/>
    </xf>
    <xf numFmtId="0" fontId="6" fillId="0" borderId="44" xfId="0" applyFont="1" applyBorder="1" applyAlignment="1" applyProtection="1">
      <alignment horizontal="center" vertical="center"/>
      <protection locked="0"/>
    </xf>
    <xf numFmtId="0" fontId="2" fillId="0" borderId="26" xfId="0" applyFont="1" applyBorder="1" applyAlignment="1" applyProtection="1">
      <alignment horizontal="center" vertical="center" textRotation="90" wrapText="1"/>
    </xf>
    <xf numFmtId="0" fontId="3" fillId="0" borderId="7" xfId="0" applyFont="1" applyBorder="1" applyAlignment="1" applyProtection="1">
      <alignment horizontal="center" vertical="center" textRotation="90" wrapText="1"/>
    </xf>
    <xf numFmtId="0" fontId="3" fillId="0" borderId="8" xfId="0" applyFont="1" applyBorder="1" applyAlignment="1" applyProtection="1">
      <alignment horizontal="center" vertical="center" textRotation="90" wrapText="1"/>
    </xf>
    <xf numFmtId="0" fontId="5" fillId="0" borderId="31" xfId="0" applyFont="1" applyBorder="1" applyAlignment="1" applyProtection="1">
      <alignment horizontal="right" vertical="center" wrapText="1"/>
    </xf>
    <xf numFmtId="164" fontId="5" fillId="0" borderId="29" xfId="0" applyNumberFormat="1" applyFont="1" applyBorder="1" applyAlignment="1" applyProtection="1">
      <alignment horizontal="center" vertical="center" wrapText="1"/>
      <protection locked="0"/>
    </xf>
    <xf numFmtId="0" fontId="2" fillId="0" borderId="29" xfId="0" applyFont="1" applyBorder="1" applyAlignment="1" applyProtection="1">
      <alignment horizontal="center" vertical="center" wrapText="1"/>
    </xf>
    <xf numFmtId="0" fontId="2" fillId="0" borderId="30" xfId="0" applyFont="1" applyBorder="1" applyAlignment="1" applyProtection="1">
      <alignment horizontal="center" vertical="center" wrapText="1"/>
    </xf>
    <xf numFmtId="0" fontId="2" fillId="0" borderId="31" xfId="0" applyFont="1" applyBorder="1" applyAlignment="1" applyProtection="1">
      <alignment horizontal="center" vertical="center" wrapText="1"/>
    </xf>
    <xf numFmtId="0" fontId="6" fillId="0" borderId="31" xfId="0" applyNumberFormat="1" applyFont="1" applyBorder="1" applyAlignment="1" applyProtection="1">
      <alignment horizontal="left" vertical="center"/>
      <protection locked="0"/>
    </xf>
    <xf numFmtId="0" fontId="6" fillId="0" borderId="11" xfId="0" applyNumberFormat="1" applyFont="1" applyBorder="1" applyAlignment="1" applyProtection="1">
      <alignment horizontal="left" vertical="center"/>
      <protection locked="0"/>
    </xf>
    <xf numFmtId="0" fontId="8" fillId="0" borderId="11" xfId="0" applyFont="1" applyBorder="1" applyAlignment="1" applyProtection="1">
      <alignment horizontal="center" vertical="center" wrapText="1"/>
    </xf>
    <xf numFmtId="0" fontId="8" fillId="0" borderId="64" xfId="0" applyFont="1" applyBorder="1" applyAlignment="1" applyProtection="1">
      <alignment horizontal="center" vertical="center" wrapText="1"/>
    </xf>
    <xf numFmtId="0" fontId="6" fillId="0" borderId="11" xfId="0" applyFont="1" applyBorder="1" applyAlignment="1" applyProtection="1">
      <alignment horizontal="right" vertical="center"/>
    </xf>
    <xf numFmtId="0" fontId="6" fillId="0" borderId="29" xfId="0" applyFont="1" applyBorder="1" applyAlignment="1" applyProtection="1">
      <alignment horizontal="right" vertical="center"/>
    </xf>
    <xf numFmtId="0" fontId="13" fillId="0" borderId="31" xfId="0" applyFont="1" applyBorder="1" applyAlignment="1" applyProtection="1">
      <alignment horizontal="left" vertical="center" indent="1"/>
      <protection locked="0"/>
    </xf>
    <xf numFmtId="0" fontId="13" fillId="0" borderId="11" xfId="0" applyFont="1" applyBorder="1" applyAlignment="1" applyProtection="1">
      <alignment horizontal="left" vertical="center" indent="1"/>
      <protection locked="0"/>
    </xf>
    <xf numFmtId="0" fontId="4" fillId="0" borderId="26" xfId="0" applyFont="1" applyBorder="1" applyAlignment="1" applyProtection="1">
      <alignment horizontal="center" vertical="center" wrapText="1"/>
    </xf>
    <xf numFmtId="0" fontId="4" fillId="0" borderId="10" xfId="0" applyFont="1" applyBorder="1" applyAlignment="1" applyProtection="1">
      <alignment horizontal="center" vertical="center" wrapText="1"/>
    </xf>
    <xf numFmtId="0" fontId="4" fillId="0" borderId="7" xfId="0" applyFont="1" applyBorder="1" applyAlignment="1" applyProtection="1">
      <alignment horizontal="center" vertical="center" wrapText="1"/>
    </xf>
    <xf numFmtId="0" fontId="4" fillId="0" borderId="6" xfId="0" applyFont="1" applyBorder="1" applyAlignment="1" applyProtection="1">
      <alignment horizontal="center" vertical="center" wrapText="1"/>
    </xf>
    <xf numFmtId="0" fontId="4" fillId="0" borderId="8" xfId="0" applyFont="1" applyBorder="1" applyAlignment="1" applyProtection="1">
      <alignment horizontal="center" vertical="center" wrapText="1"/>
    </xf>
    <xf numFmtId="0" fontId="5" fillId="0" borderId="26" xfId="0" applyFont="1" applyBorder="1" applyAlignment="1" applyProtection="1">
      <alignment horizontal="center" vertical="center" textRotation="90" wrapText="1"/>
    </xf>
    <xf numFmtId="0" fontId="5" fillId="0" borderId="7" xfId="0" applyFont="1" applyBorder="1" applyAlignment="1" applyProtection="1">
      <alignment horizontal="center" vertical="center" textRotation="90" wrapText="1"/>
    </xf>
    <xf numFmtId="0" fontId="5" fillId="0" borderId="10" xfId="0" applyFont="1" applyBorder="1" applyAlignment="1" applyProtection="1">
      <alignment horizontal="center" vertical="center" textRotation="90" wrapText="1"/>
    </xf>
    <xf numFmtId="0" fontId="5" fillId="0" borderId="6" xfId="0" applyFont="1" applyBorder="1" applyAlignment="1" applyProtection="1">
      <alignment horizontal="center" vertical="center" textRotation="90" wrapText="1"/>
    </xf>
    <xf numFmtId="49" fontId="8" fillId="0" borderId="30" xfId="0" applyNumberFormat="1" applyFont="1" applyBorder="1" applyAlignment="1" applyProtection="1">
      <alignment horizontal="center" vertical="center"/>
      <protection locked="0"/>
    </xf>
    <xf numFmtId="49" fontId="8" fillId="0" borderId="31" xfId="0" applyNumberFormat="1" applyFont="1" applyBorder="1" applyAlignment="1" applyProtection="1">
      <alignment horizontal="center" vertical="center"/>
      <protection locked="0"/>
    </xf>
    <xf numFmtId="0" fontId="6" fillId="0" borderId="30" xfId="0" applyFont="1" applyBorder="1" applyAlignment="1" applyProtection="1">
      <alignment horizontal="left" vertical="center" wrapText="1" indent="1"/>
    </xf>
    <xf numFmtId="0" fontId="6" fillId="0" borderId="31" xfId="0" applyFont="1" applyBorder="1" applyAlignment="1" applyProtection="1">
      <alignment horizontal="left" vertical="center" wrapText="1" indent="1"/>
    </xf>
    <xf numFmtId="0" fontId="6" fillId="0" borderId="30" xfId="0" applyFont="1" applyBorder="1" applyAlignment="1" applyProtection="1">
      <alignment horizontal="left" vertical="center" wrapText="1" indent="1"/>
      <protection locked="0"/>
    </xf>
    <xf numFmtId="0" fontId="6" fillId="0" borderId="31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  <protection locked="0"/>
    </xf>
    <xf numFmtId="14" fontId="12" fillId="0" borderId="30" xfId="0" applyNumberFormat="1" applyFont="1" applyBorder="1" applyAlignment="1" applyProtection="1">
      <alignment horizontal="center" vertical="center"/>
      <protection locked="0"/>
    </xf>
    <xf numFmtId="0" fontId="12" fillId="0" borderId="30" xfId="0" applyFont="1" applyBorder="1" applyAlignment="1" applyProtection="1">
      <alignment horizontal="center" vertical="center"/>
      <protection locked="0"/>
    </xf>
    <xf numFmtId="164" fontId="12" fillId="0" borderId="30" xfId="0" applyNumberFormat="1" applyFont="1" applyBorder="1" applyAlignment="1" applyProtection="1">
      <alignment horizontal="center" vertical="center"/>
      <protection locked="0"/>
    </xf>
    <xf numFmtId="0" fontId="2" fillId="0" borderId="29" xfId="0" applyFont="1" applyBorder="1" applyAlignment="1" applyProtection="1">
      <alignment horizontal="center" vertical="center"/>
    </xf>
    <xf numFmtId="0" fontId="2" fillId="0" borderId="30" xfId="0" applyFont="1" applyBorder="1" applyAlignment="1" applyProtection="1">
      <alignment horizontal="center" vertical="center"/>
    </xf>
    <xf numFmtId="0" fontId="12" fillId="0" borderId="30" xfId="0" applyFont="1" applyBorder="1" applyAlignment="1" applyProtection="1">
      <alignment horizontal="left" vertical="center"/>
      <protection locked="0"/>
    </xf>
    <xf numFmtId="0" fontId="12" fillId="0" borderId="31" xfId="0" applyFont="1" applyBorder="1" applyAlignment="1" applyProtection="1">
      <alignment horizontal="left" vertical="center"/>
      <protection locked="0"/>
    </xf>
    <xf numFmtId="0" fontId="34" fillId="0" borderId="29" xfId="0" applyFont="1" applyBorder="1" applyAlignment="1">
      <alignment horizontal="center" vertical="center" wrapText="1"/>
    </xf>
    <xf numFmtId="0" fontId="34" fillId="0" borderId="31" xfId="0" applyFont="1" applyBorder="1" applyAlignment="1">
      <alignment horizontal="center" vertical="center" wrapText="1"/>
    </xf>
    <xf numFmtId="0" fontId="36" fillId="0" borderId="29" xfId="0" applyFont="1" applyBorder="1" applyAlignment="1">
      <alignment horizontal="center" vertical="center" wrapText="1"/>
    </xf>
    <xf numFmtId="0" fontId="36" fillId="0" borderId="30" xfId="0" applyFont="1" applyBorder="1" applyAlignment="1">
      <alignment horizontal="center" vertical="center" wrapText="1"/>
    </xf>
    <xf numFmtId="0" fontId="36" fillId="0" borderId="31" xfId="0" applyFont="1" applyBorder="1" applyAlignment="1">
      <alignment horizontal="center" vertical="center" wrapText="1"/>
    </xf>
    <xf numFmtId="0" fontId="36" fillId="0" borderId="29" xfId="0" applyFont="1" applyBorder="1" applyAlignment="1">
      <alignment horizontal="left" vertical="center" wrapText="1"/>
    </xf>
    <xf numFmtId="0" fontId="36" fillId="0" borderId="30" xfId="0" applyFont="1" applyBorder="1" applyAlignment="1">
      <alignment horizontal="left" vertical="center" wrapText="1"/>
    </xf>
    <xf numFmtId="0" fontId="36" fillId="0" borderId="31" xfId="0" applyFont="1" applyBorder="1" applyAlignment="1">
      <alignment horizontal="left" vertical="center" wrapText="1"/>
    </xf>
    <xf numFmtId="49" fontId="34" fillId="0" borderId="29" xfId="0" applyNumberFormat="1" applyFont="1" applyBorder="1" applyAlignment="1">
      <alignment horizontal="center" vertical="center" wrapText="1"/>
    </xf>
    <xf numFmtId="49" fontId="34" fillId="0" borderId="30" xfId="0" applyNumberFormat="1" applyFont="1" applyBorder="1" applyAlignment="1">
      <alignment horizontal="center" vertical="center" wrapText="1"/>
    </xf>
    <xf numFmtId="49" fontId="34" fillId="0" borderId="31" xfId="0" applyNumberFormat="1" applyFont="1" applyBorder="1" applyAlignment="1">
      <alignment horizontal="center" vertical="center" wrapText="1"/>
    </xf>
    <xf numFmtId="0" fontId="34" fillId="0" borderId="29" xfId="1" applyFont="1" applyBorder="1" applyAlignment="1" applyProtection="1">
      <alignment horizontal="center" vertical="center"/>
      <protection locked="0"/>
    </xf>
    <xf numFmtId="0" fontId="34" fillId="0" borderId="31" xfId="1" applyFont="1" applyBorder="1" applyAlignment="1" applyProtection="1">
      <alignment horizontal="center" vertical="center"/>
      <protection locked="0"/>
    </xf>
    <xf numFmtId="49" fontId="34" fillId="0" borderId="29" xfId="0" applyNumberFormat="1" applyFont="1" applyBorder="1" applyAlignment="1">
      <alignment horizontal="center" vertical="center"/>
    </xf>
    <xf numFmtId="49" fontId="34" fillId="0" borderId="30" xfId="0" applyNumberFormat="1" applyFont="1" applyBorder="1" applyAlignment="1">
      <alignment horizontal="center" vertical="center"/>
    </xf>
    <xf numFmtId="49" fontId="34" fillId="0" borderId="31" xfId="0" applyNumberFormat="1" applyFont="1" applyBorder="1" applyAlignment="1">
      <alignment horizontal="center" vertical="center"/>
    </xf>
    <xf numFmtId="4" fontId="13" fillId="0" borderId="11" xfId="0" applyNumberFormat="1" applyFont="1" applyBorder="1" applyAlignment="1" applyProtection="1">
      <alignment horizontal="right" vertical="center"/>
      <protection locked="0"/>
    </xf>
    <xf numFmtId="4" fontId="13" fillId="0" borderId="16" xfId="0" applyNumberFormat="1" applyFont="1" applyBorder="1" applyAlignment="1" applyProtection="1">
      <alignment horizontal="right" vertical="center"/>
      <protection locked="0"/>
    </xf>
    <xf numFmtId="4" fontId="26" fillId="0" borderId="11" xfId="0" applyNumberFormat="1" applyFont="1" applyBorder="1" applyAlignment="1" applyProtection="1">
      <alignment horizontal="right" vertical="center"/>
    </xf>
    <xf numFmtId="4" fontId="13" fillId="0" borderId="31" xfId="0" applyNumberFormat="1" applyFont="1" applyBorder="1" applyAlignment="1" applyProtection="1">
      <alignment horizontal="right" vertical="center"/>
      <protection locked="0"/>
    </xf>
    <xf numFmtId="0" fontId="12" fillId="0" borderId="33" xfId="0" applyFont="1" applyBorder="1" applyAlignment="1" applyProtection="1">
      <alignment horizontal="left" vertical="center"/>
      <protection locked="0"/>
    </xf>
    <xf numFmtId="0" fontId="12" fillId="0" borderId="66" xfId="0" applyFont="1" applyBorder="1" applyAlignment="1" applyProtection="1">
      <alignment horizontal="left" vertical="center"/>
      <protection locked="0"/>
    </xf>
    <xf numFmtId="49" fontId="23" fillId="0" borderId="30" xfId="0" applyNumberFormat="1" applyFont="1" applyBorder="1" applyAlignment="1" applyProtection="1">
      <alignment horizontal="center" vertical="center"/>
      <protection locked="0"/>
    </xf>
    <xf numFmtId="49" fontId="23" fillId="0" borderId="31" xfId="0" applyNumberFormat="1" applyFont="1" applyBorder="1" applyAlignment="1" applyProtection="1">
      <alignment horizontal="center" vertical="center"/>
      <protection locked="0"/>
    </xf>
    <xf numFmtId="0" fontId="6" fillId="0" borderId="38" xfId="0" applyFont="1" applyBorder="1" applyAlignment="1" applyProtection="1">
      <alignment horizontal="left" vertical="center" wrapText="1" indent="1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center" vertical="center"/>
      <protection locked="0"/>
    </xf>
    <xf numFmtId="0" fontId="6" fillId="0" borderId="33" xfId="0" applyFont="1" applyBorder="1" applyAlignment="1" applyProtection="1">
      <alignment horizontal="center" vertical="center"/>
    </xf>
    <xf numFmtId="0" fontId="8" fillId="0" borderId="29" xfId="0" applyFont="1" applyBorder="1" applyAlignment="1" applyProtection="1">
      <alignment horizontal="left" vertical="center" wrapText="1" indent="1"/>
    </xf>
    <xf numFmtId="0" fontId="8" fillId="0" borderId="30" xfId="0" applyFont="1" applyBorder="1" applyAlignment="1" applyProtection="1">
      <alignment horizontal="left" vertical="center" wrapText="1" indent="1"/>
    </xf>
    <xf numFmtId="0" fontId="8" fillId="0" borderId="33" xfId="0" applyFont="1" applyBorder="1" applyAlignment="1" applyProtection="1">
      <alignment horizontal="left" vertical="center" wrapText="1" indent="1"/>
    </xf>
    <xf numFmtId="0" fontId="8" fillId="0" borderId="31" xfId="0" applyFont="1" applyBorder="1" applyAlignment="1" applyProtection="1">
      <alignment horizontal="left" vertical="center" wrapText="1" indent="1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center" vertical="center" wrapText="1"/>
      <protection locked="0"/>
    </xf>
    <xf numFmtId="0" fontId="31" fillId="0" borderId="29" xfId="0" applyFont="1" applyBorder="1" applyAlignment="1" applyProtection="1">
      <alignment horizontal="center" vertical="center"/>
      <protection locked="0"/>
    </xf>
    <xf numFmtId="0" fontId="31" fillId="0" borderId="30" xfId="0" applyFont="1" applyBorder="1" applyAlignment="1" applyProtection="1">
      <alignment horizontal="center" vertical="center"/>
      <protection locked="0"/>
    </xf>
    <xf numFmtId="0" fontId="31" fillId="0" borderId="31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 textRotation="90" wrapText="1"/>
    </xf>
    <xf numFmtId="0" fontId="2" fillId="0" borderId="44" xfId="0" applyFont="1" applyBorder="1" applyAlignment="1" applyProtection="1">
      <alignment horizontal="center" vertical="center" textRotation="90" wrapText="1"/>
    </xf>
    <xf numFmtId="0" fontId="2" fillId="0" borderId="36" xfId="0" applyFont="1" applyBorder="1" applyAlignment="1" applyProtection="1">
      <alignment horizontal="center" vertical="center" textRotation="90" wrapText="1"/>
    </xf>
    <xf numFmtId="0" fontId="2" fillId="0" borderId="37" xfId="0" applyFont="1" applyBorder="1" applyAlignment="1" applyProtection="1">
      <alignment horizontal="center" vertical="center" textRotation="90" wrapText="1"/>
    </xf>
    <xf numFmtId="0" fontId="2" fillId="0" borderId="47" xfId="0" applyFont="1" applyBorder="1" applyAlignment="1" applyProtection="1">
      <alignment horizontal="center" vertical="center" textRotation="90" wrapText="1"/>
    </xf>
    <xf numFmtId="0" fontId="2" fillId="0" borderId="48" xfId="0" applyFont="1" applyBorder="1" applyAlignment="1" applyProtection="1">
      <alignment horizontal="center" vertical="center" textRotation="90" wrapText="1"/>
    </xf>
    <xf numFmtId="0" fontId="2" fillId="0" borderId="9" xfId="0" applyFont="1" applyBorder="1" applyAlignment="1" applyProtection="1">
      <alignment horizontal="center" vertical="center" textRotation="90" wrapText="1"/>
    </xf>
    <xf numFmtId="0" fontId="2" fillId="0" borderId="0" xfId="0" applyFont="1" applyBorder="1" applyAlignment="1" applyProtection="1">
      <alignment horizontal="center" vertical="center" textRotation="90" wrapText="1"/>
    </xf>
    <xf numFmtId="0" fontId="2" fillId="0" borderId="2" xfId="0" applyFont="1" applyBorder="1" applyAlignment="1" applyProtection="1">
      <alignment horizontal="center" vertical="center" textRotation="90" wrapText="1"/>
    </xf>
    <xf numFmtId="0" fontId="6" fillId="0" borderId="12" xfId="0" applyFont="1" applyBorder="1" applyAlignment="1" applyProtection="1">
      <alignment horizontal="center" vertical="center" wrapText="1"/>
    </xf>
    <xf numFmtId="0" fontId="6" fillId="0" borderId="13" xfId="0" applyFont="1" applyBorder="1" applyAlignment="1" applyProtection="1">
      <alignment horizontal="center" vertical="center" wrapText="1"/>
    </xf>
    <xf numFmtId="0" fontId="6" fillId="0" borderId="14" xfId="0" applyFont="1" applyBorder="1" applyAlignment="1" applyProtection="1">
      <alignment horizontal="center" vertical="center" wrapText="1"/>
    </xf>
    <xf numFmtId="0" fontId="25" fillId="0" borderId="55" xfId="0" applyFont="1" applyBorder="1" applyAlignment="1" applyProtection="1">
      <alignment horizontal="center" vertical="center" wrapText="1"/>
    </xf>
    <xf numFmtId="0" fontId="25" fillId="0" borderId="25" xfId="0" applyFont="1" applyBorder="1" applyAlignment="1" applyProtection="1">
      <alignment horizontal="center" vertical="center" wrapText="1"/>
    </xf>
    <xf numFmtId="0" fontId="25" fillId="0" borderId="56" xfId="0" applyFont="1" applyBorder="1" applyAlignment="1" applyProtection="1">
      <alignment horizontal="center" vertical="center" wrapText="1"/>
    </xf>
    <xf numFmtId="0" fontId="1" fillId="0" borderId="5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 vertical="center"/>
    </xf>
    <xf numFmtId="0" fontId="1" fillId="0" borderId="23" xfId="0" applyFont="1" applyBorder="1" applyAlignment="1" applyProtection="1">
      <alignment horizontal="center" vertical="center"/>
    </xf>
    <xf numFmtId="0" fontId="1" fillId="0" borderId="22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4" fontId="13" fillId="0" borderId="49" xfId="0" applyNumberFormat="1" applyFont="1" applyBorder="1" applyAlignment="1" applyProtection="1">
      <alignment horizontal="right" vertical="center" wrapText="1"/>
      <protection locked="0"/>
    </xf>
    <xf numFmtId="4" fontId="13" fillId="0" borderId="40" xfId="0" applyNumberFormat="1" applyFont="1" applyBorder="1" applyAlignment="1" applyProtection="1">
      <alignment horizontal="right" vertical="center" wrapText="1"/>
      <protection locked="0"/>
    </xf>
    <xf numFmtId="4" fontId="13" fillId="0" borderId="50" xfId="0" applyNumberFormat="1" applyFont="1" applyBorder="1" applyAlignment="1" applyProtection="1">
      <alignment horizontal="right" vertical="center" wrapText="1"/>
      <protection locked="0"/>
    </xf>
    <xf numFmtId="4" fontId="13" fillId="0" borderId="29" xfId="0" applyNumberFormat="1" applyFont="1" applyBorder="1" applyAlignment="1" applyProtection="1">
      <alignment horizontal="right" vertical="center"/>
      <protection locked="0"/>
    </xf>
    <xf numFmtId="4" fontId="13" fillId="0" borderId="30" xfId="0" applyNumberFormat="1" applyFont="1" applyBorder="1" applyAlignment="1" applyProtection="1">
      <alignment horizontal="right" vertical="center"/>
      <protection locked="0"/>
    </xf>
    <xf numFmtId="4" fontId="13" fillId="0" borderId="13" xfId="0" applyNumberFormat="1" applyFont="1" applyBorder="1" applyAlignment="1" applyProtection="1">
      <alignment horizontal="right" vertical="center"/>
      <protection locked="0"/>
    </xf>
    <xf numFmtId="4" fontId="13" fillId="0" borderId="14" xfId="0" applyNumberFormat="1" applyFont="1" applyBorder="1" applyAlignment="1" applyProtection="1">
      <alignment horizontal="right" vertical="center"/>
      <protection locked="0"/>
    </xf>
    <xf numFmtId="4" fontId="11" fillId="0" borderId="11" xfId="0" applyNumberFormat="1" applyFont="1" applyBorder="1" applyAlignment="1" applyProtection="1">
      <alignment horizontal="right" vertical="center"/>
    </xf>
    <xf numFmtId="4" fontId="13" fillId="0" borderId="29" xfId="0" applyNumberFormat="1" applyFont="1" applyBorder="1" applyAlignment="1" applyProtection="1">
      <alignment horizontal="right" vertical="center" wrapText="1"/>
      <protection locked="0"/>
    </xf>
    <xf numFmtId="4" fontId="13" fillId="0" borderId="30" xfId="0" applyNumberFormat="1" applyFont="1" applyBorder="1" applyAlignment="1" applyProtection="1">
      <alignment horizontal="right" vertical="center" wrapText="1"/>
      <protection locked="0"/>
    </xf>
    <xf numFmtId="4" fontId="13" fillId="0" borderId="31" xfId="0" applyNumberFormat="1" applyFont="1" applyBorder="1" applyAlignment="1" applyProtection="1">
      <alignment horizontal="right" vertical="center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6" fillId="0" borderId="36" xfId="0" applyFont="1" applyBorder="1" applyAlignment="1" applyProtection="1">
      <alignment horizontal="left" vertical="top"/>
      <protection locked="0"/>
    </xf>
    <xf numFmtId="0" fontId="6" fillId="0" borderId="0" xfId="0" applyFont="1" applyBorder="1" applyAlignment="1" applyProtection="1">
      <alignment horizontal="left" vertical="top"/>
      <protection locked="0"/>
    </xf>
    <xf numFmtId="0" fontId="6" fillId="0" borderId="11" xfId="0" applyFont="1" applyBorder="1" applyAlignment="1" applyProtection="1">
      <alignment horizontal="left" vertical="center"/>
    </xf>
    <xf numFmtId="4" fontId="5" fillId="0" borderId="30" xfId="0" applyNumberFormat="1" applyFont="1" applyBorder="1" applyAlignment="1" applyProtection="1">
      <alignment horizontal="right" vertical="center" wrapText="1"/>
    </xf>
    <xf numFmtId="0" fontId="14" fillId="0" borderId="11" xfId="0" applyFont="1" applyBorder="1" applyAlignment="1" applyProtection="1">
      <alignment horizontal="center" vertical="center" wrapText="1"/>
    </xf>
    <xf numFmtId="0" fontId="12" fillId="0" borderId="11" xfId="0" applyFont="1" applyBorder="1" applyAlignment="1" applyProtection="1">
      <alignment horizontal="center" vertical="center" textRotation="90"/>
    </xf>
    <xf numFmtId="0" fontId="16" fillId="0" borderId="31" xfId="0" applyFont="1" applyBorder="1" applyAlignment="1" applyProtection="1">
      <alignment horizontal="center" vertical="center" textRotation="90"/>
    </xf>
    <xf numFmtId="4" fontId="13" fillId="0" borderId="53" xfId="0" applyNumberFormat="1" applyFont="1" applyBorder="1" applyAlignment="1" applyProtection="1">
      <alignment horizontal="right" vertical="center"/>
      <protection locked="0"/>
    </xf>
    <xf numFmtId="4" fontId="13" fillId="0" borderId="18" xfId="0" applyNumberFormat="1" applyFont="1" applyBorder="1" applyAlignment="1" applyProtection="1">
      <alignment horizontal="right" vertical="center"/>
      <protection locked="0"/>
    </xf>
    <xf numFmtId="0" fontId="3" fillId="0" borderId="26" xfId="0" applyFont="1" applyBorder="1" applyAlignment="1" applyProtection="1">
      <alignment horizontal="center" vertical="center" wrapText="1"/>
    </xf>
    <xf numFmtId="0" fontId="3" fillId="0" borderId="9" xfId="0" applyFont="1" applyBorder="1" applyAlignment="1" applyProtection="1">
      <alignment horizontal="center" vertical="center" wrapText="1"/>
    </xf>
    <xf numFmtId="0" fontId="3" fillId="0" borderId="44" xfId="0" applyFont="1" applyBorder="1" applyAlignment="1" applyProtection="1">
      <alignment horizontal="center" vertical="center" wrapText="1"/>
    </xf>
    <xf numFmtId="0" fontId="3" fillId="0" borderId="7" xfId="0" applyFont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center" vertical="center" wrapText="1"/>
    </xf>
    <xf numFmtId="0" fontId="3" fillId="0" borderId="37" xfId="0" applyFont="1" applyBorder="1" applyAlignment="1" applyProtection="1">
      <alignment horizontal="center" vertical="center" wrapText="1"/>
    </xf>
    <xf numFmtId="0" fontId="3" fillId="0" borderId="8" xfId="0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center" vertical="center" wrapText="1"/>
    </xf>
    <xf numFmtId="0" fontId="3" fillId="0" borderId="48" xfId="0" applyFont="1" applyBorder="1" applyAlignment="1" applyProtection="1">
      <alignment horizontal="center" vertical="center" wrapText="1"/>
    </xf>
    <xf numFmtId="4" fontId="13" fillId="0" borderId="19" xfId="0" applyNumberFormat="1" applyFont="1" applyBorder="1" applyAlignment="1" applyProtection="1">
      <alignment horizontal="right" vertical="center"/>
      <protection locked="0"/>
    </xf>
    <xf numFmtId="0" fontId="5" fillId="0" borderId="34" xfId="0" applyFont="1" applyBorder="1" applyAlignment="1" applyProtection="1">
      <alignment horizontal="center" vertical="center" wrapText="1"/>
    </xf>
    <xf numFmtId="0" fontId="5" fillId="0" borderId="24" xfId="0" applyFont="1" applyBorder="1" applyAlignment="1" applyProtection="1">
      <alignment horizontal="center" vertical="center" wrapText="1"/>
    </xf>
    <xf numFmtId="0" fontId="5" fillId="0" borderId="35" xfId="0" applyFont="1" applyBorder="1" applyAlignment="1" applyProtection="1">
      <alignment horizontal="center" vertical="center" wrapText="1"/>
    </xf>
    <xf numFmtId="0" fontId="5" fillId="0" borderId="32" xfId="0" applyFont="1" applyBorder="1" applyAlignment="1" applyProtection="1">
      <alignment horizontal="left" vertical="center" wrapText="1"/>
    </xf>
    <xf numFmtId="0" fontId="5" fillId="0" borderId="33" xfId="0" applyFont="1" applyBorder="1" applyAlignment="1" applyProtection="1">
      <alignment horizontal="left" vertical="center" wrapText="1"/>
    </xf>
    <xf numFmtId="0" fontId="5" fillId="0" borderId="36" xfId="0" applyFont="1" applyBorder="1" applyAlignment="1" applyProtection="1">
      <alignment horizontal="center" vertical="center" wrapText="1"/>
    </xf>
    <xf numFmtId="0" fontId="5" fillId="0" borderId="0" xfId="0" applyFont="1" applyBorder="1" applyAlignment="1" applyProtection="1">
      <alignment horizontal="center" vertical="center" wrapText="1"/>
    </xf>
    <xf numFmtId="0" fontId="5" fillId="0" borderId="29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6" fillId="0" borderId="0" xfId="0" applyFont="1" applyBorder="1" applyAlignment="1" applyProtection="1">
      <alignment horizontal="center" vertical="center" wrapText="1"/>
    </xf>
    <xf numFmtId="0" fontId="12" fillId="0" borderId="31" xfId="0" applyFont="1" applyBorder="1" applyAlignment="1" applyProtection="1">
      <alignment horizontal="center" vertical="center"/>
      <protection locked="0"/>
    </xf>
    <xf numFmtId="164" fontId="12" fillId="0" borderId="31" xfId="0" applyNumberFormat="1" applyFont="1" applyBorder="1" applyAlignment="1" applyProtection="1">
      <alignment horizontal="center" vertical="center"/>
      <protection locked="0"/>
    </xf>
    <xf numFmtId="0" fontId="6" fillId="0" borderId="11" xfId="0" applyFont="1" applyBorder="1" applyAlignment="1" applyProtection="1">
      <alignment horizontal="left" vertical="center" wrapText="1" indent="1"/>
      <protection locked="0"/>
    </xf>
    <xf numFmtId="0" fontId="8" fillId="0" borderId="29" xfId="0" applyFont="1" applyBorder="1" applyAlignment="1" applyProtection="1">
      <alignment horizontal="left" vertical="center" wrapText="1" indent="1"/>
      <protection locked="0"/>
    </xf>
    <xf numFmtId="0" fontId="8" fillId="0" borderId="30" xfId="0" applyFont="1" applyBorder="1" applyAlignment="1" applyProtection="1">
      <alignment horizontal="left" vertical="center" wrapText="1" indent="1"/>
      <protection locked="0"/>
    </xf>
    <xf numFmtId="0" fontId="8" fillId="0" borderId="31" xfId="0" applyFont="1" applyBorder="1" applyAlignment="1" applyProtection="1">
      <alignment horizontal="left" vertical="center" wrapText="1" indent="1"/>
      <protection locked="0"/>
    </xf>
    <xf numFmtId="164" fontId="8" fillId="0" borderId="30" xfId="0" applyNumberFormat="1" applyFont="1" applyBorder="1" applyAlignment="1" applyProtection="1">
      <alignment horizontal="center" vertical="center" wrapText="1"/>
      <protection locked="0"/>
    </xf>
    <xf numFmtId="0" fontId="6" fillId="0" borderId="30" xfId="0" applyFont="1" applyBorder="1" applyAlignment="1" applyProtection="1">
      <alignment horizontal="right" vertical="center"/>
    </xf>
    <xf numFmtId="0" fontId="13" fillId="0" borderId="30" xfId="0" applyFont="1" applyBorder="1" applyAlignment="1" applyProtection="1">
      <alignment horizontal="left" vertical="center" indent="1"/>
      <protection locked="0"/>
    </xf>
    <xf numFmtId="0" fontId="32" fillId="0" borderId="39" xfId="0" applyFont="1" applyBorder="1" applyAlignment="1" applyProtection="1">
      <alignment horizontal="center" vertical="center"/>
      <protection locked="0"/>
    </xf>
    <xf numFmtId="0" fontId="32" fillId="0" borderId="40" xfId="0" applyFont="1" applyBorder="1" applyAlignment="1" applyProtection="1">
      <alignment horizontal="center" vertical="center"/>
      <protection locked="0"/>
    </xf>
    <xf numFmtId="0" fontId="32" fillId="0" borderId="50" xfId="0" applyFont="1" applyBorder="1" applyAlignment="1" applyProtection="1">
      <alignment horizontal="center" vertical="center"/>
      <protection locked="0"/>
    </xf>
    <xf numFmtId="0" fontId="12" fillId="0" borderId="49" xfId="0" applyFont="1" applyBorder="1" applyAlignment="1" applyProtection="1">
      <alignment horizontal="center" vertical="center"/>
      <protection locked="0"/>
    </xf>
    <xf numFmtId="0" fontId="12" fillId="0" borderId="40" xfId="0" applyFont="1" applyBorder="1" applyAlignment="1" applyProtection="1">
      <alignment horizontal="center" vertical="center"/>
      <protection locked="0"/>
    </xf>
    <xf numFmtId="0" fontId="12" fillId="0" borderId="50" xfId="0" applyFont="1" applyBorder="1" applyAlignment="1" applyProtection="1">
      <alignment horizontal="center" vertical="center"/>
      <protection locked="0"/>
    </xf>
    <xf numFmtId="0" fontId="33" fillId="0" borderId="49" xfId="0" applyFont="1" applyBorder="1" applyAlignment="1" applyProtection="1">
      <alignment horizontal="left" vertical="center"/>
      <protection locked="0"/>
    </xf>
    <xf numFmtId="0" fontId="33" fillId="0" borderId="40" xfId="0" applyFont="1" applyBorder="1" applyAlignment="1" applyProtection="1">
      <alignment horizontal="left" vertical="center"/>
      <protection locked="0"/>
    </xf>
    <xf numFmtId="0" fontId="33" fillId="0" borderId="50" xfId="0" applyFont="1" applyBorder="1" applyAlignment="1" applyProtection="1">
      <alignment horizontal="left" vertical="center"/>
      <protection locked="0"/>
    </xf>
    <xf numFmtId="0" fontId="32" fillId="0" borderId="49" xfId="0" applyFont="1" applyBorder="1" applyAlignment="1" applyProtection="1">
      <alignment horizontal="center" vertical="center" wrapText="1"/>
      <protection locked="0"/>
    </xf>
    <xf numFmtId="0" fontId="32" fillId="0" borderId="50" xfId="0" applyFont="1" applyBorder="1" applyAlignment="1" applyProtection="1">
      <alignment horizontal="center" vertical="center" wrapText="1"/>
      <protection locked="0"/>
    </xf>
    <xf numFmtId="0" fontId="6" fillId="0" borderId="49" xfId="0" applyFont="1" applyBorder="1" applyAlignment="1" applyProtection="1">
      <alignment horizontal="center" vertical="center"/>
      <protection locked="0"/>
    </xf>
    <xf numFmtId="0" fontId="6" fillId="0" borderId="41" xfId="0" applyFont="1" applyBorder="1" applyAlignment="1" applyProtection="1">
      <alignment horizontal="center" vertical="center"/>
      <protection locked="0"/>
    </xf>
    <xf numFmtId="4" fontId="13" fillId="0" borderId="12" xfId="0" applyNumberFormat="1" applyFont="1" applyBorder="1" applyAlignment="1" applyProtection="1">
      <alignment horizontal="right" vertical="center"/>
      <protection locked="0"/>
    </xf>
    <xf numFmtId="4" fontId="13" fillId="0" borderId="15" xfId="0" applyNumberFormat="1" applyFont="1" applyBorder="1" applyAlignment="1" applyProtection="1">
      <alignment horizontal="right" vertical="center"/>
      <protection locked="0"/>
    </xf>
    <xf numFmtId="0" fontId="32" fillId="0" borderId="59" xfId="0" applyFont="1" applyBorder="1" applyAlignment="1" applyProtection="1">
      <alignment horizontal="center" vertical="center"/>
      <protection locked="0"/>
    </xf>
    <xf numFmtId="0" fontId="32" fillId="0" borderId="30" xfId="0" applyFont="1" applyBorder="1" applyAlignment="1" applyProtection="1">
      <alignment horizontal="center" vertical="center"/>
      <protection locked="0"/>
    </xf>
    <xf numFmtId="0" fontId="32" fillId="0" borderId="31" xfId="0" applyFont="1" applyBorder="1" applyAlignment="1" applyProtection="1">
      <alignment horizontal="center" vertical="center"/>
      <protection locked="0"/>
    </xf>
    <xf numFmtId="0" fontId="12" fillId="0" borderId="29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left" vertical="center"/>
      <protection locked="0"/>
    </xf>
    <xf numFmtId="0" fontId="2" fillId="0" borderId="29" xfId="0" applyFont="1" applyBorder="1" applyAlignment="1" applyProtection="1">
      <alignment horizontal="center" vertical="center" wrapText="1"/>
      <protection locked="0"/>
    </xf>
    <xf numFmtId="0" fontId="2" fillId="0" borderId="67" xfId="0" applyFont="1" applyBorder="1" applyAlignment="1" applyProtection="1">
      <alignment horizontal="center" vertical="center" wrapText="1"/>
      <protection locked="0"/>
    </xf>
    <xf numFmtId="0" fontId="33" fillId="0" borderId="29" xfId="0" applyFont="1" applyBorder="1" applyAlignment="1" applyProtection="1">
      <alignment horizontal="left" vertical="center"/>
      <protection locked="0"/>
    </xf>
    <xf numFmtId="0" fontId="33" fillId="0" borderId="30" xfId="0" applyFont="1" applyBorder="1" applyAlignment="1" applyProtection="1">
      <alignment horizontal="left" vertical="center"/>
      <protection locked="0"/>
    </xf>
    <xf numFmtId="0" fontId="33" fillId="0" borderId="31" xfId="0" applyFont="1" applyBorder="1" applyAlignment="1" applyProtection="1">
      <alignment horizontal="left" vertical="center"/>
      <protection locked="0"/>
    </xf>
    <xf numFmtId="0" fontId="32" fillId="0" borderId="29" xfId="0" applyFont="1" applyBorder="1" applyAlignment="1" applyProtection="1">
      <alignment horizontal="center" vertical="center" wrapText="1"/>
      <protection locked="0"/>
    </xf>
    <xf numFmtId="0" fontId="32" fillId="0" borderId="31" xfId="0" applyFont="1" applyBorder="1" applyAlignment="1" applyProtection="1">
      <alignment horizontal="center" vertical="center" wrapText="1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6" fillId="0" borderId="67" xfId="0" applyFont="1" applyBorder="1" applyAlignment="1" applyProtection="1">
      <alignment horizontal="center" vertical="center"/>
      <protection locked="0"/>
    </xf>
    <xf numFmtId="0" fontId="13" fillId="0" borderId="11" xfId="0" applyFont="1" applyBorder="1" applyAlignment="1" applyProtection="1">
      <alignment horizontal="left" vertical="center"/>
      <protection locked="0"/>
    </xf>
    <xf numFmtId="0" fontId="6" fillId="0" borderId="48" xfId="0" applyFont="1" applyBorder="1" applyAlignment="1" applyProtection="1">
      <alignment horizontal="center" vertical="top" wrapText="1"/>
      <protection locked="0"/>
    </xf>
    <xf numFmtId="0" fontId="6" fillId="0" borderId="57" xfId="0" applyFont="1" applyBorder="1" applyAlignment="1" applyProtection="1">
      <alignment horizontal="center" vertical="top" wrapText="1"/>
      <protection locked="0"/>
    </xf>
    <xf numFmtId="0" fontId="13" fillId="0" borderId="18" xfId="0" applyFont="1" applyBorder="1" applyAlignment="1" applyProtection="1">
      <alignment horizontal="left" vertical="center"/>
      <protection locked="0"/>
    </xf>
    <xf numFmtId="4" fontId="13" fillId="0" borderId="17" xfId="0" applyNumberFormat="1" applyFont="1" applyBorder="1" applyAlignment="1" applyProtection="1">
      <alignment horizontal="right" vertical="center"/>
      <protection locked="0"/>
    </xf>
    <xf numFmtId="0" fontId="5" fillId="0" borderId="36" xfId="0" applyFont="1" applyBorder="1" applyAlignment="1" applyProtection="1">
      <alignment horizontal="left" vertical="center" wrapText="1" indent="1"/>
    </xf>
    <xf numFmtId="0" fontId="5" fillId="0" borderId="0" xfId="0" applyFont="1" applyBorder="1" applyAlignment="1" applyProtection="1">
      <alignment horizontal="left" vertical="center" wrapText="1" indent="1"/>
    </xf>
    <xf numFmtId="0" fontId="5" fillId="0" borderId="37" xfId="0" applyFont="1" applyBorder="1" applyAlignment="1" applyProtection="1">
      <alignment horizontal="left" vertical="center" wrapText="1" indent="1"/>
    </xf>
    <xf numFmtId="164" fontId="5" fillId="0" borderId="34" xfId="0" applyNumberFormat="1" applyFont="1" applyBorder="1" applyAlignment="1" applyProtection="1">
      <alignment horizontal="center" vertical="center"/>
    </xf>
    <xf numFmtId="164" fontId="5" fillId="0" borderId="24" xfId="0" applyNumberFormat="1" applyFont="1" applyBorder="1" applyAlignment="1" applyProtection="1">
      <alignment horizontal="center" vertical="center"/>
    </xf>
    <xf numFmtId="164" fontId="5" fillId="0" borderId="35" xfId="0" applyNumberFormat="1" applyFont="1" applyBorder="1" applyAlignment="1" applyProtection="1">
      <alignment horizontal="center" vertical="center"/>
    </xf>
    <xf numFmtId="0" fontId="5" fillId="0" borderId="34" xfId="0" applyFont="1" applyBorder="1" applyAlignment="1" applyProtection="1">
      <alignment horizontal="left" vertical="center" wrapText="1" indent="1"/>
    </xf>
    <xf numFmtId="0" fontId="5" fillId="0" borderId="24" xfId="0" applyFont="1" applyBorder="1" applyAlignment="1" applyProtection="1">
      <alignment horizontal="left" vertical="center" wrapText="1" indent="1"/>
    </xf>
    <xf numFmtId="0" fontId="5" fillId="0" borderId="35" xfId="0" applyFont="1" applyBorder="1" applyAlignment="1" applyProtection="1">
      <alignment horizontal="left" vertical="center" wrapText="1" indent="1"/>
    </xf>
    <xf numFmtId="0" fontId="5" fillId="0" borderId="11" xfId="0" applyFont="1" applyBorder="1" applyAlignment="1" applyProtection="1">
      <alignment horizontal="right" vertical="center" wrapText="1"/>
    </xf>
    <xf numFmtId="0" fontId="5" fillId="0" borderId="11" xfId="0" applyFont="1" applyBorder="1" applyAlignment="1" applyProtection="1">
      <alignment horizontal="center" vertical="center" wrapText="1"/>
    </xf>
  </cellXfs>
  <cellStyles count="2">
    <cellStyle name="Įprastas" xfId="0" builtinId="0"/>
    <cellStyle name="Įprastas 2" xfId="1"/>
  </cellStyles>
  <dxfs count="302"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ill>
        <patternFill>
          <bgColor rgb="FFFFD85B"/>
        </patternFill>
      </fill>
    </dxf>
    <dxf>
      <font>
        <color theme="0"/>
      </font>
    </dxf>
    <dxf>
      <fill>
        <patternFill>
          <bgColor rgb="FFFFFF66"/>
        </patternFill>
      </fill>
    </dxf>
    <dxf>
      <font>
        <strike val="0"/>
        <color theme="1"/>
      </font>
      <fill>
        <patternFill patternType="none">
          <bgColor auto="1"/>
        </patternFill>
      </fill>
    </dxf>
    <dxf>
      <font>
        <color rgb="FFFFFFFF"/>
      </font>
    </dxf>
    <dxf>
      <fill>
        <patternFill>
          <bgColor rgb="FFFFCC00"/>
        </patternFill>
      </fill>
    </dxf>
    <dxf>
      <fill>
        <patternFill>
          <bgColor rgb="FFFFFF66"/>
        </patternFill>
      </fill>
    </dxf>
    <dxf>
      <fill>
        <patternFill patternType="none">
          <bgColor auto="1"/>
        </patternFill>
      </fill>
    </dxf>
    <dxf>
      <fill>
        <patternFill>
          <bgColor rgb="FFFFD85B"/>
        </patternFill>
      </fill>
    </dxf>
    <dxf>
      <fill>
        <patternFill>
          <bgColor rgb="FFFFD85B"/>
        </patternFill>
      </fill>
    </dxf>
    <dxf>
      <fill>
        <patternFill>
          <bgColor rgb="FFFFD85B"/>
        </patternFill>
      </fill>
    </dxf>
    <dxf>
      <fill>
        <patternFill>
          <bgColor rgb="FFFFD85B"/>
        </patternFill>
      </fill>
    </dxf>
    <dxf>
      <fill>
        <patternFill>
          <bgColor rgb="FFFFD85B"/>
        </patternFill>
      </fill>
    </dxf>
    <dxf>
      <fill>
        <patternFill>
          <bgColor rgb="FFFFD85B"/>
        </patternFill>
      </fill>
    </dxf>
    <dxf>
      <fill>
        <patternFill>
          <bgColor rgb="FFFFD85B"/>
        </patternFill>
      </fill>
    </dxf>
    <dxf>
      <fill>
        <patternFill>
          <bgColor rgb="FFFFD85B"/>
        </patternFill>
      </fill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ont>
        <b/>
        <i val="0"/>
      </font>
      <fill>
        <patternFill>
          <bgColor theme="0"/>
        </patternFill>
      </fill>
    </dxf>
    <dxf>
      <font>
        <strike/>
      </font>
    </dxf>
    <dxf>
      <fill>
        <patternFill>
          <bgColor rgb="FFFFD85B"/>
        </patternFill>
      </fill>
    </dxf>
    <dxf>
      <fill>
        <patternFill>
          <bgColor rgb="FFFFCC00"/>
        </patternFill>
      </fill>
    </dxf>
    <dxf>
      <fill>
        <patternFill>
          <bgColor rgb="FFFFFF66"/>
        </patternFill>
      </fill>
    </dxf>
    <dxf>
      <fill>
        <patternFill patternType="none">
          <bgColor auto="1"/>
        </patternFill>
      </fill>
    </dxf>
    <dxf>
      <fill>
        <patternFill>
          <bgColor rgb="FFFFD85B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 val="0"/>
        <i val="0"/>
        <strike/>
      </font>
    </dxf>
    <dxf>
      <font>
        <b val="0"/>
        <i val="0"/>
        <strike/>
      </font>
    </dxf>
    <dxf>
      <font>
        <b val="0"/>
        <i val="0"/>
        <strike/>
      </font>
    </dxf>
    <dxf>
      <font>
        <b val="0"/>
        <i val="0"/>
        <strike/>
      </font>
    </dxf>
    <dxf>
      <font>
        <b val="0"/>
        <i val="0"/>
        <strike/>
      </font>
    </dxf>
    <dxf>
      <font>
        <b val="0"/>
        <i val="0"/>
        <strike/>
      </font>
    </dxf>
    <dxf>
      <font>
        <b val="0"/>
        <i val="0"/>
        <strike/>
        <u val="none"/>
      </font>
    </dxf>
    <dxf>
      <font>
        <b val="0"/>
        <i val="0"/>
        <strike/>
        <u val="none"/>
      </font>
    </dxf>
    <dxf>
      <font>
        <b val="0"/>
        <i val="0"/>
        <strike/>
        <u val="none"/>
      </font>
    </dxf>
    <dxf>
      <font>
        <b/>
        <i val="0"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b/>
        <i val="0"/>
      </font>
    </dxf>
    <dxf>
      <fill>
        <patternFill>
          <bgColor rgb="FFFFFF66"/>
        </patternFill>
      </fill>
    </dxf>
    <dxf>
      <fill>
        <patternFill>
          <bgColor rgb="FFFFFF66"/>
        </patternFill>
      </fill>
    </dxf>
    <dxf>
      <fill>
        <patternFill patternType="none">
          <bgColor auto="1"/>
        </patternFill>
      </fill>
    </dxf>
    <dxf>
      <fill>
        <patternFill>
          <bgColor rgb="FFFFFF66"/>
        </patternFill>
      </fill>
    </dxf>
    <dxf>
      <fill>
        <patternFill patternType="none">
          <bgColor auto="1"/>
        </patternFill>
      </fill>
    </dxf>
    <dxf>
      <font>
        <color theme="0"/>
      </font>
    </dxf>
    <dxf>
      <fill>
        <patternFill>
          <bgColor rgb="FFFFFF66"/>
        </patternFill>
      </fill>
    </dxf>
    <dxf>
      <font>
        <strike val="0"/>
        <color theme="1"/>
      </font>
      <fill>
        <patternFill patternType="none">
          <bgColor auto="1"/>
        </patternFill>
      </fill>
    </dxf>
    <dxf>
      <font>
        <color rgb="FFFFFFFF"/>
      </font>
    </dxf>
    <dxf>
      <fill>
        <patternFill>
          <bgColor rgb="FFFFD85B"/>
        </patternFill>
      </fill>
    </dxf>
    <dxf>
      <fill>
        <patternFill>
          <bgColor rgb="FFFFD85B"/>
        </patternFill>
      </fill>
    </dxf>
    <dxf>
      <fill>
        <patternFill>
          <bgColor rgb="FFFFD85B"/>
        </patternFill>
      </fill>
    </dxf>
    <dxf>
      <fill>
        <patternFill>
          <bgColor rgb="FFFFD85B"/>
        </patternFill>
      </fill>
    </dxf>
    <dxf>
      <fill>
        <patternFill>
          <bgColor rgb="FFFFD85B"/>
        </patternFill>
      </fill>
    </dxf>
    <dxf>
      <fill>
        <patternFill>
          <bgColor rgb="FFFFD85B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b/>
        <i val="0"/>
      </font>
    </dxf>
    <dxf>
      <fill>
        <patternFill>
          <bgColor rgb="FFFFFF66"/>
        </patternFill>
      </fill>
    </dxf>
    <dxf>
      <fill>
        <patternFill>
          <bgColor rgb="FFFFFF66"/>
        </patternFill>
      </fill>
    </dxf>
    <dxf>
      <fill>
        <patternFill patternType="none">
          <bgColor auto="1"/>
        </patternFill>
      </fill>
    </dxf>
    <dxf>
      <fill>
        <patternFill>
          <bgColor rgb="FFFFFF66"/>
        </patternFill>
      </fill>
    </dxf>
    <dxf>
      <fill>
        <patternFill patternType="none">
          <bgColor auto="1"/>
        </patternFill>
      </fill>
    </dxf>
    <dxf>
      <font>
        <color theme="0"/>
      </font>
    </dxf>
    <dxf>
      <fill>
        <patternFill>
          <bgColor rgb="FFFFFF66"/>
        </patternFill>
      </fill>
    </dxf>
    <dxf>
      <font>
        <strike val="0"/>
        <color theme="1"/>
      </font>
      <fill>
        <patternFill patternType="none">
          <bgColor auto="1"/>
        </patternFill>
      </fill>
    </dxf>
    <dxf>
      <font>
        <color rgb="FFFFFFFF"/>
      </font>
    </dxf>
    <dxf>
      <fill>
        <patternFill>
          <bgColor rgb="FFFFD85B"/>
        </patternFill>
      </fill>
    </dxf>
    <dxf>
      <fill>
        <patternFill>
          <bgColor rgb="FFFFD85B"/>
        </patternFill>
      </fill>
    </dxf>
    <dxf>
      <fill>
        <patternFill>
          <bgColor rgb="FFFFD85B"/>
        </patternFill>
      </fill>
    </dxf>
    <dxf>
      <fill>
        <patternFill>
          <bgColor rgb="FFFFD85B"/>
        </patternFill>
      </fill>
    </dxf>
  </dxfs>
  <tableStyles count="0" defaultTableStyle="TableStyleMedium2" defaultPivotStyle="PivotStyleLight16"/>
  <colors>
    <mruColors>
      <color rgb="FFFFCC00"/>
      <color rgb="FFFFCC66"/>
      <color rgb="FFFFFFCC"/>
      <color rgb="FFFFFF99"/>
      <color rgb="FFFFFFFF"/>
      <color rgb="FFFFFF66"/>
      <color rgb="FFFFC301"/>
      <color rgb="FFFFC715"/>
      <color rgb="FFFFC50D"/>
      <color rgb="FFFFC40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queryTables/queryTable1.xml><?xml version="1.0" encoding="utf-8"?>
<queryTable xmlns="http://schemas.openxmlformats.org/spreadsheetml/2006/main" name="cpv_2008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54"/>
  <sheetViews>
    <sheetView topLeftCell="A31" zoomScale="160" zoomScaleNormal="160" zoomScaleSheetLayoutView="90" workbookViewId="0">
      <selection activeCell="G5" sqref="G5:I5"/>
    </sheetView>
  </sheetViews>
  <sheetFormatPr defaultRowHeight="15" x14ac:dyDescent="0.25"/>
  <cols>
    <col min="1" max="69" width="2.7109375" style="1" customWidth="1"/>
    <col min="70" max="16384" width="9.140625" style="1"/>
  </cols>
  <sheetData>
    <row r="1" spans="1:34" x14ac:dyDescent="0.25">
      <c r="A1" s="152" t="s">
        <v>0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  <c r="AB1" s="152"/>
      <c r="AC1" s="152"/>
      <c r="AD1" s="152"/>
      <c r="AE1" s="152"/>
      <c r="AF1" s="152"/>
      <c r="AG1" s="152"/>
    </row>
    <row r="2" spans="1:34" ht="5.0999999999999996" customHeight="1" x14ac:dyDescent="0.25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</row>
    <row r="3" spans="1:34" ht="15.75" customHeight="1" x14ac:dyDescent="0.25">
      <c r="A3" s="104" t="s">
        <v>24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5"/>
      <c r="X3" s="105"/>
      <c r="Y3" s="105"/>
      <c r="Z3" s="105"/>
      <c r="AA3" s="167" t="s">
        <v>1</v>
      </c>
      <c r="AB3" s="167"/>
      <c r="AC3" s="167"/>
      <c r="AD3" s="166"/>
      <c r="AE3" s="166"/>
      <c r="AF3" s="166"/>
      <c r="AG3" s="166"/>
    </row>
    <row r="4" spans="1:34" ht="15.75" customHeight="1" x14ac:dyDescent="0.25">
      <c r="A4" s="155" t="s">
        <v>18974</v>
      </c>
      <c r="B4" s="156"/>
      <c r="C4" s="156"/>
      <c r="D4" s="156"/>
      <c r="E4" s="156"/>
      <c r="F4" s="156"/>
      <c r="G4" s="153"/>
      <c r="H4" s="153"/>
      <c r="I4" s="154"/>
      <c r="J4" s="155" t="s">
        <v>29</v>
      </c>
      <c r="K4" s="156"/>
      <c r="L4" s="156"/>
      <c r="M4" s="156"/>
      <c r="N4" s="156"/>
      <c r="O4" s="156"/>
      <c r="P4" s="157"/>
      <c r="Q4" s="157"/>
      <c r="R4" s="157"/>
      <c r="S4" s="158"/>
      <c r="T4" s="161" t="s">
        <v>18975</v>
      </c>
      <c r="U4" s="162"/>
      <c r="V4" s="162"/>
      <c r="W4" s="162"/>
      <c r="X4" s="159" t="s">
        <v>39</v>
      </c>
      <c r="Y4" s="159"/>
      <c r="Z4" s="159"/>
      <c r="AA4" s="159"/>
      <c r="AB4" s="159"/>
      <c r="AC4" s="159"/>
      <c r="AD4" s="159"/>
      <c r="AE4" s="159"/>
      <c r="AF4" s="159"/>
      <c r="AG4" s="160"/>
    </row>
    <row r="5" spans="1:34" ht="15.75" customHeight="1" x14ac:dyDescent="0.25">
      <c r="A5" s="169" t="s">
        <v>25</v>
      </c>
      <c r="B5" s="169"/>
      <c r="C5" s="169"/>
      <c r="D5" s="169"/>
      <c r="E5" s="169"/>
      <c r="F5" s="169"/>
      <c r="G5" s="168"/>
      <c r="H5" s="168"/>
      <c r="I5" s="168"/>
      <c r="J5" s="169" t="s">
        <v>8</v>
      </c>
      <c r="K5" s="169"/>
      <c r="L5" s="169"/>
      <c r="M5" s="169"/>
      <c r="N5" s="169"/>
      <c r="O5" s="169"/>
      <c r="P5" s="170" t="str">
        <f>IF(ISBLANK($G5),"",IF(ISTEXT(VLOOKUP($G5,'BVPŽ kodai'!A2:B9455,2,FALSE)),VLOOKUP($G5,'BVPŽ kodai'!A2:B9455,2,FALSE),"TOKIO BVPŽ kodo NĖRA!!!"))</f>
        <v/>
      </c>
      <c r="Q5" s="170"/>
      <c r="R5" s="170"/>
      <c r="S5" s="170"/>
      <c r="T5" s="170"/>
      <c r="U5" s="170"/>
      <c r="V5" s="170"/>
      <c r="W5" s="170"/>
      <c r="X5" s="170"/>
      <c r="Y5" s="170"/>
      <c r="Z5" s="170"/>
      <c r="AA5" s="170"/>
      <c r="AB5" s="170"/>
      <c r="AC5" s="170"/>
      <c r="AD5" s="170"/>
      <c r="AE5" s="170"/>
      <c r="AF5" s="170"/>
      <c r="AG5" s="170"/>
    </row>
    <row r="6" spans="1:34" ht="15.75" customHeight="1" x14ac:dyDescent="0.25">
      <c r="A6" s="165" t="s">
        <v>3</v>
      </c>
      <c r="B6" s="165"/>
      <c r="C6" s="165"/>
      <c r="D6" s="165"/>
      <c r="E6" s="165"/>
      <c r="F6" s="165"/>
      <c r="G6" s="165"/>
      <c r="H6" s="165"/>
      <c r="I6" s="165"/>
      <c r="J6" s="165"/>
      <c r="K6" s="165"/>
      <c r="L6" s="165"/>
      <c r="M6" s="171" t="s">
        <v>36</v>
      </c>
      <c r="N6" s="171"/>
      <c r="O6" s="171"/>
      <c r="P6" s="171"/>
      <c r="Q6" s="171"/>
      <c r="R6" s="171"/>
      <c r="S6" s="171"/>
      <c r="T6" s="171"/>
      <c r="U6" s="171"/>
      <c r="V6" s="171"/>
      <c r="W6" s="171"/>
      <c r="X6" s="171"/>
      <c r="Y6" s="171"/>
      <c r="Z6" s="171"/>
      <c r="AA6" s="171"/>
      <c r="AB6" s="171"/>
      <c r="AC6" s="171"/>
      <c r="AD6" s="171"/>
      <c r="AE6" s="171"/>
      <c r="AF6" s="171"/>
      <c r="AG6" s="171"/>
    </row>
    <row r="7" spans="1:34" ht="15.75" customHeight="1" x14ac:dyDescent="0.25">
      <c r="A7" s="172" t="s">
        <v>4</v>
      </c>
      <c r="B7" s="173"/>
      <c r="C7" s="173"/>
      <c r="D7" s="173"/>
      <c r="E7" s="173"/>
      <c r="F7" s="174"/>
      <c r="G7" s="49"/>
      <c r="H7" s="113" t="s">
        <v>5</v>
      </c>
      <c r="I7" s="113"/>
      <c r="J7" s="175"/>
      <c r="K7" s="49"/>
      <c r="L7" s="113" t="s">
        <v>6</v>
      </c>
      <c r="M7" s="113"/>
      <c r="N7" s="175"/>
      <c r="O7" s="178" t="s">
        <v>27</v>
      </c>
      <c r="P7" s="179"/>
      <c r="Q7" s="179"/>
      <c r="R7" s="179"/>
      <c r="S7" s="180"/>
      <c r="T7" s="180"/>
      <c r="U7" s="180"/>
      <c r="V7" s="180"/>
      <c r="W7" s="181"/>
      <c r="X7" s="176" t="s">
        <v>23</v>
      </c>
      <c r="Y7" s="177"/>
      <c r="Z7" s="177"/>
      <c r="AA7" s="177"/>
      <c r="AB7" s="177"/>
      <c r="AC7" s="177"/>
      <c r="AD7" s="163"/>
      <c r="AE7" s="163"/>
      <c r="AF7" s="163"/>
      <c r="AG7" s="164"/>
    </row>
    <row r="8" spans="1:34" ht="15.75" customHeight="1" x14ac:dyDescent="0.25">
      <c r="A8" s="165" t="s">
        <v>7</v>
      </c>
      <c r="B8" s="165"/>
      <c r="C8" s="165"/>
      <c r="D8" s="165"/>
      <c r="E8" s="165"/>
      <c r="F8" s="165"/>
      <c r="G8" s="165"/>
      <c r="H8" s="85" t="s">
        <v>49</v>
      </c>
      <c r="I8" s="85"/>
      <c r="J8" s="85"/>
      <c r="K8" s="85"/>
      <c r="L8" s="85"/>
      <c r="M8" s="85"/>
      <c r="N8" s="85"/>
      <c r="O8" s="85"/>
      <c r="P8" s="85"/>
      <c r="Q8" s="85"/>
      <c r="R8" s="85"/>
      <c r="S8" s="183" t="s">
        <v>64</v>
      </c>
      <c r="T8" s="184"/>
      <c r="U8" s="184"/>
      <c r="V8" s="184"/>
      <c r="W8" s="184"/>
      <c r="X8" s="184"/>
      <c r="Y8" s="184"/>
      <c r="Z8" s="163"/>
      <c r="AA8" s="163"/>
      <c r="AB8" s="163"/>
      <c r="AC8" s="163"/>
      <c r="AD8" s="123"/>
      <c r="AE8" s="123"/>
      <c r="AF8" s="124" t="s">
        <v>18979</v>
      </c>
      <c r="AG8" s="125"/>
    </row>
    <row r="9" spans="1:34" ht="6" customHeight="1" x14ac:dyDescent="0.25">
      <c r="A9" s="42"/>
      <c r="B9" s="42"/>
      <c r="C9" s="42"/>
      <c r="D9" s="42"/>
      <c r="E9" s="42"/>
      <c r="F9" s="42"/>
      <c r="G9" s="42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3"/>
      <c r="T9" s="3"/>
      <c r="U9" s="3"/>
      <c r="V9" s="3"/>
      <c r="W9" s="3"/>
      <c r="X9" s="3"/>
      <c r="Y9" s="3"/>
      <c r="Z9" s="19"/>
      <c r="AA9" s="19"/>
      <c r="AB9" s="19"/>
      <c r="AC9" s="19"/>
      <c r="AD9" s="20"/>
      <c r="AE9" s="20"/>
      <c r="AF9" s="20"/>
      <c r="AG9" s="20"/>
    </row>
    <row r="10" spans="1:34" ht="15" customHeight="1" x14ac:dyDescent="0.25">
      <c r="A10" s="185" t="s">
        <v>51</v>
      </c>
      <c r="B10" s="185"/>
      <c r="C10" s="185"/>
      <c r="D10" s="185"/>
      <c r="E10" s="185"/>
      <c r="F10" s="185"/>
      <c r="G10" s="185"/>
      <c r="H10" s="185"/>
      <c r="I10" s="185"/>
      <c r="J10" s="185"/>
      <c r="K10" s="185"/>
      <c r="L10" s="185"/>
      <c r="M10" s="185"/>
      <c r="N10" s="185"/>
      <c r="O10" s="185"/>
      <c r="P10" s="185"/>
      <c r="Q10" s="185"/>
      <c r="R10" s="185"/>
      <c r="S10" s="185"/>
      <c r="T10" s="185"/>
      <c r="U10" s="185"/>
      <c r="V10" s="185"/>
      <c r="W10" s="185"/>
      <c r="X10" s="185"/>
      <c r="Y10" s="185"/>
      <c r="Z10" s="185"/>
      <c r="AA10" s="185"/>
      <c r="AB10" s="185"/>
      <c r="AC10" s="185"/>
      <c r="AD10" s="185"/>
      <c r="AE10" s="185"/>
      <c r="AF10" s="185"/>
      <c r="AG10" s="185"/>
      <c r="AH10" s="2"/>
    </row>
    <row r="11" spans="1:34" ht="15" customHeight="1" x14ac:dyDescent="0.25">
      <c r="A11" s="43" t="s">
        <v>58</v>
      </c>
      <c r="B11" s="186"/>
      <c r="C11" s="187"/>
      <c r="D11" s="187"/>
      <c r="E11" s="187"/>
      <c r="F11" s="187"/>
      <c r="G11" s="187"/>
      <c r="H11" s="187"/>
      <c r="I11" s="187"/>
      <c r="J11" s="187"/>
      <c r="K11" s="187"/>
      <c r="L11" s="187"/>
      <c r="M11" s="187"/>
      <c r="N11" s="187"/>
      <c r="O11" s="187"/>
      <c r="P11" s="44"/>
      <c r="Q11" s="64" t="str">
        <f>IF(P11&gt;0, V40,"X")</f>
        <v>X</v>
      </c>
      <c r="R11" s="60" t="s">
        <v>57</v>
      </c>
      <c r="S11" s="186"/>
      <c r="T11" s="187"/>
      <c r="U11" s="187"/>
      <c r="V11" s="187"/>
      <c r="W11" s="187"/>
      <c r="X11" s="187"/>
      <c r="Y11" s="187"/>
      <c r="Z11" s="187"/>
      <c r="AA11" s="187"/>
      <c r="AB11" s="187"/>
      <c r="AC11" s="187"/>
      <c r="AD11" s="187"/>
      <c r="AE11" s="187"/>
      <c r="AF11" s="44"/>
      <c r="AG11" s="66" t="str">
        <f>IF(AF11&gt;0,Y40,"X")</f>
        <v>X</v>
      </c>
    </row>
    <row r="12" spans="1:34" x14ac:dyDescent="0.25">
      <c r="A12" s="43" t="s">
        <v>54</v>
      </c>
      <c r="B12" s="186"/>
      <c r="C12" s="187"/>
      <c r="D12" s="187"/>
      <c r="E12" s="187"/>
      <c r="F12" s="187"/>
      <c r="G12" s="187"/>
      <c r="H12" s="187"/>
      <c r="I12" s="187"/>
      <c r="J12" s="187"/>
      <c r="K12" s="187"/>
      <c r="L12" s="187"/>
      <c r="M12" s="187"/>
      <c r="N12" s="187"/>
      <c r="O12" s="187"/>
      <c r="P12" s="44"/>
      <c r="Q12" s="65" t="str">
        <f>IF(P12&gt;0, AB40,"X")</f>
        <v>X</v>
      </c>
      <c r="R12" s="60" t="s">
        <v>59</v>
      </c>
      <c r="S12" s="186"/>
      <c r="T12" s="187"/>
      <c r="U12" s="187"/>
      <c r="V12" s="187"/>
      <c r="W12" s="187"/>
      <c r="X12" s="187"/>
      <c r="Y12" s="187"/>
      <c r="Z12" s="187"/>
      <c r="AA12" s="187"/>
      <c r="AB12" s="187"/>
      <c r="AC12" s="187"/>
      <c r="AD12" s="187"/>
      <c r="AE12" s="187"/>
      <c r="AF12" s="44"/>
      <c r="AG12" s="66" t="str">
        <f>IF(AF12&gt;0,AE40,"X")</f>
        <v>X</v>
      </c>
    </row>
    <row r="13" spans="1:34" ht="5.25" customHeight="1" thickBot="1" x14ac:dyDescent="0.3"/>
    <row r="14" spans="1:34" ht="16.5" customHeight="1" x14ac:dyDescent="0.25">
      <c r="A14" s="194" t="s">
        <v>38</v>
      </c>
      <c r="B14" s="197" t="s">
        <v>8</v>
      </c>
      <c r="C14" s="198"/>
      <c r="D14" s="198"/>
      <c r="E14" s="198"/>
      <c r="F14" s="198"/>
      <c r="G14" s="198"/>
      <c r="H14" s="198"/>
      <c r="I14" s="198"/>
      <c r="J14" s="198"/>
      <c r="K14" s="198"/>
      <c r="L14" s="198"/>
      <c r="M14" s="198"/>
      <c r="N14" s="198"/>
      <c r="O14" s="198"/>
      <c r="P14" s="198"/>
      <c r="Q14" s="199"/>
      <c r="R14" s="206" t="s">
        <v>9</v>
      </c>
      <c r="S14" s="207"/>
      <c r="T14" s="206" t="s">
        <v>10</v>
      </c>
      <c r="U14" s="212"/>
      <c r="V14" s="191" t="s">
        <v>11</v>
      </c>
      <c r="W14" s="192"/>
      <c r="X14" s="192"/>
      <c r="Y14" s="192"/>
      <c r="Z14" s="192"/>
      <c r="AA14" s="192"/>
      <c r="AB14" s="192"/>
      <c r="AC14" s="192"/>
      <c r="AD14" s="192"/>
      <c r="AE14" s="192"/>
      <c r="AF14" s="192"/>
      <c r="AG14" s="193"/>
    </row>
    <row r="15" spans="1:34" ht="16.5" customHeight="1" x14ac:dyDescent="0.25">
      <c r="A15" s="195"/>
      <c r="B15" s="200"/>
      <c r="C15" s="201"/>
      <c r="D15" s="201"/>
      <c r="E15" s="201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2"/>
      <c r="R15" s="208"/>
      <c r="S15" s="209"/>
      <c r="T15" s="208"/>
      <c r="U15" s="213"/>
      <c r="V15" s="215" t="s">
        <v>12</v>
      </c>
      <c r="W15" s="216"/>
      <c r="X15" s="216"/>
      <c r="Y15" s="216"/>
      <c r="Z15" s="216"/>
      <c r="AA15" s="216"/>
      <c r="AB15" s="216"/>
      <c r="AC15" s="216"/>
      <c r="AD15" s="216"/>
      <c r="AE15" s="216"/>
      <c r="AF15" s="216"/>
      <c r="AG15" s="217"/>
    </row>
    <row r="16" spans="1:34" ht="15.75" thickBot="1" x14ac:dyDescent="0.3">
      <c r="A16" s="196"/>
      <c r="B16" s="203"/>
      <c r="C16" s="204"/>
      <c r="D16" s="204"/>
      <c r="E16" s="204"/>
      <c r="F16" s="204"/>
      <c r="G16" s="204"/>
      <c r="H16" s="204"/>
      <c r="I16" s="204"/>
      <c r="J16" s="204"/>
      <c r="K16" s="204"/>
      <c r="L16" s="204"/>
      <c r="M16" s="204"/>
      <c r="N16" s="204"/>
      <c r="O16" s="204"/>
      <c r="P16" s="204"/>
      <c r="Q16" s="205"/>
      <c r="R16" s="210"/>
      <c r="S16" s="211"/>
      <c r="T16" s="210"/>
      <c r="U16" s="214"/>
      <c r="V16" s="188" t="s">
        <v>58</v>
      </c>
      <c r="W16" s="189"/>
      <c r="X16" s="189"/>
      <c r="Y16" s="189" t="s">
        <v>57</v>
      </c>
      <c r="Z16" s="189"/>
      <c r="AA16" s="189"/>
      <c r="AB16" s="189" t="s">
        <v>54</v>
      </c>
      <c r="AC16" s="189"/>
      <c r="AD16" s="189"/>
      <c r="AE16" s="189" t="s">
        <v>59</v>
      </c>
      <c r="AF16" s="189"/>
      <c r="AG16" s="190"/>
    </row>
    <row r="17" spans="1:33" x14ac:dyDescent="0.25">
      <c r="A17" s="4">
        <v>1</v>
      </c>
      <c r="B17" s="148"/>
      <c r="C17" s="148"/>
      <c r="D17" s="148"/>
      <c r="E17" s="150"/>
      <c r="F17" s="151"/>
      <c r="G17" s="151"/>
      <c r="H17" s="151"/>
      <c r="I17" s="117"/>
      <c r="J17" s="118"/>
      <c r="K17" s="118"/>
      <c r="L17" s="118"/>
      <c r="M17" s="118"/>
      <c r="N17" s="118"/>
      <c r="O17" s="118"/>
      <c r="P17" s="118"/>
      <c r="Q17" s="119"/>
      <c r="R17" s="228"/>
      <c r="S17" s="228"/>
      <c r="T17" s="226"/>
      <c r="U17" s="227"/>
      <c r="V17" s="232"/>
      <c r="W17" s="233"/>
      <c r="X17" s="233"/>
      <c r="Y17" s="233"/>
      <c r="Z17" s="233"/>
      <c r="AA17" s="233"/>
      <c r="AB17" s="233"/>
      <c r="AC17" s="233"/>
      <c r="AD17" s="233"/>
      <c r="AE17" s="234"/>
      <c r="AF17" s="234"/>
      <c r="AG17" s="235"/>
    </row>
    <row r="18" spans="1:33" x14ac:dyDescent="0.25">
      <c r="A18" s="5">
        <v>2</v>
      </c>
      <c r="B18" s="149"/>
      <c r="C18" s="149"/>
      <c r="D18" s="149"/>
      <c r="E18" s="137"/>
      <c r="F18" s="138"/>
      <c r="G18" s="138"/>
      <c r="H18" s="138"/>
      <c r="I18" s="120"/>
      <c r="J18" s="121"/>
      <c r="K18" s="121"/>
      <c r="L18" s="121"/>
      <c r="M18" s="121"/>
      <c r="N18" s="121"/>
      <c r="O18" s="121"/>
      <c r="P18" s="121"/>
      <c r="Q18" s="122"/>
      <c r="R18" s="143"/>
      <c r="S18" s="143"/>
      <c r="T18" s="141"/>
      <c r="U18" s="142"/>
      <c r="V18" s="147"/>
      <c r="W18" s="144"/>
      <c r="X18" s="144"/>
      <c r="Y18" s="144"/>
      <c r="Z18" s="144"/>
      <c r="AA18" s="144"/>
      <c r="AB18" s="144"/>
      <c r="AC18" s="144"/>
      <c r="AD18" s="144"/>
      <c r="AE18" s="145"/>
      <c r="AF18" s="145"/>
      <c r="AG18" s="146"/>
    </row>
    <row r="19" spans="1:33" x14ac:dyDescent="0.25">
      <c r="A19" s="5">
        <v>3</v>
      </c>
      <c r="B19" s="149"/>
      <c r="C19" s="149"/>
      <c r="D19" s="149"/>
      <c r="E19" s="137"/>
      <c r="F19" s="138"/>
      <c r="G19" s="138"/>
      <c r="H19" s="138"/>
      <c r="I19" s="120"/>
      <c r="J19" s="121"/>
      <c r="K19" s="121"/>
      <c r="L19" s="121"/>
      <c r="M19" s="121"/>
      <c r="N19" s="121"/>
      <c r="O19" s="121"/>
      <c r="P19" s="121"/>
      <c r="Q19" s="122"/>
      <c r="R19" s="143"/>
      <c r="S19" s="143"/>
      <c r="T19" s="141"/>
      <c r="U19" s="142"/>
      <c r="V19" s="147"/>
      <c r="W19" s="144"/>
      <c r="X19" s="144"/>
      <c r="Y19" s="144"/>
      <c r="Z19" s="144"/>
      <c r="AA19" s="144"/>
      <c r="AB19" s="144"/>
      <c r="AC19" s="144"/>
      <c r="AD19" s="144"/>
      <c r="AE19" s="145"/>
      <c r="AF19" s="145"/>
      <c r="AG19" s="146"/>
    </row>
    <row r="20" spans="1:33" x14ac:dyDescent="0.25">
      <c r="A20" s="5">
        <v>4</v>
      </c>
      <c r="B20" s="149"/>
      <c r="C20" s="149"/>
      <c r="D20" s="149"/>
      <c r="E20" s="137"/>
      <c r="F20" s="138"/>
      <c r="G20" s="138"/>
      <c r="H20" s="138"/>
      <c r="I20" s="120"/>
      <c r="J20" s="121"/>
      <c r="K20" s="121"/>
      <c r="L20" s="121"/>
      <c r="M20" s="121"/>
      <c r="N20" s="121"/>
      <c r="O20" s="121"/>
      <c r="P20" s="121"/>
      <c r="Q20" s="122"/>
      <c r="R20" s="143"/>
      <c r="S20" s="143"/>
      <c r="T20" s="141"/>
      <c r="U20" s="142"/>
      <c r="V20" s="147"/>
      <c r="W20" s="144"/>
      <c r="X20" s="144"/>
      <c r="Y20" s="144"/>
      <c r="Z20" s="144"/>
      <c r="AA20" s="144"/>
      <c r="AB20" s="144"/>
      <c r="AC20" s="144"/>
      <c r="AD20" s="144"/>
      <c r="AE20" s="145"/>
      <c r="AF20" s="145"/>
      <c r="AG20" s="146"/>
    </row>
    <row r="21" spans="1:33" x14ac:dyDescent="0.25">
      <c r="A21" s="5">
        <v>5</v>
      </c>
      <c r="B21" s="149"/>
      <c r="C21" s="149"/>
      <c r="D21" s="149"/>
      <c r="E21" s="137"/>
      <c r="F21" s="138"/>
      <c r="G21" s="138"/>
      <c r="H21" s="138"/>
      <c r="I21" s="120"/>
      <c r="J21" s="121"/>
      <c r="K21" s="121"/>
      <c r="L21" s="121"/>
      <c r="M21" s="121"/>
      <c r="N21" s="121"/>
      <c r="O21" s="121"/>
      <c r="P21" s="121"/>
      <c r="Q21" s="122"/>
      <c r="R21" s="143"/>
      <c r="S21" s="143"/>
      <c r="T21" s="141"/>
      <c r="U21" s="142"/>
      <c r="V21" s="147"/>
      <c r="W21" s="144"/>
      <c r="X21" s="144"/>
      <c r="Y21" s="144"/>
      <c r="Z21" s="144"/>
      <c r="AA21" s="144"/>
      <c r="AB21" s="144"/>
      <c r="AC21" s="144"/>
      <c r="AD21" s="144"/>
      <c r="AE21" s="145"/>
      <c r="AF21" s="145"/>
      <c r="AG21" s="146"/>
    </row>
    <row r="22" spans="1:33" x14ac:dyDescent="0.25">
      <c r="A22" s="5">
        <v>6</v>
      </c>
      <c r="B22" s="149"/>
      <c r="C22" s="149"/>
      <c r="D22" s="149"/>
      <c r="E22" s="137"/>
      <c r="F22" s="138"/>
      <c r="G22" s="138"/>
      <c r="H22" s="138"/>
      <c r="I22" s="120"/>
      <c r="J22" s="121"/>
      <c r="K22" s="121"/>
      <c r="L22" s="121"/>
      <c r="M22" s="121"/>
      <c r="N22" s="121"/>
      <c r="O22" s="121"/>
      <c r="P22" s="121"/>
      <c r="Q22" s="122"/>
      <c r="R22" s="143"/>
      <c r="S22" s="143"/>
      <c r="T22" s="141"/>
      <c r="U22" s="142"/>
      <c r="V22" s="147"/>
      <c r="W22" s="144"/>
      <c r="X22" s="144"/>
      <c r="Y22" s="144"/>
      <c r="Z22" s="144"/>
      <c r="AA22" s="144"/>
      <c r="AB22" s="144"/>
      <c r="AC22" s="144"/>
      <c r="AD22" s="144"/>
      <c r="AE22" s="145"/>
      <c r="AF22" s="145"/>
      <c r="AG22" s="146"/>
    </row>
    <row r="23" spans="1:33" x14ac:dyDescent="0.25">
      <c r="A23" s="5">
        <v>7</v>
      </c>
      <c r="B23" s="130"/>
      <c r="C23" s="130"/>
      <c r="D23" s="130"/>
      <c r="E23" s="137"/>
      <c r="F23" s="138"/>
      <c r="G23" s="138"/>
      <c r="H23" s="138"/>
      <c r="I23" s="120"/>
      <c r="J23" s="121"/>
      <c r="K23" s="121"/>
      <c r="L23" s="121"/>
      <c r="M23" s="121"/>
      <c r="N23" s="121"/>
      <c r="O23" s="121"/>
      <c r="P23" s="121"/>
      <c r="Q23" s="122"/>
      <c r="R23" s="143"/>
      <c r="S23" s="143"/>
      <c r="T23" s="141"/>
      <c r="U23" s="142"/>
      <c r="V23" s="147"/>
      <c r="W23" s="144"/>
      <c r="X23" s="144"/>
      <c r="Y23" s="144"/>
      <c r="Z23" s="144"/>
      <c r="AA23" s="144"/>
      <c r="AB23" s="144"/>
      <c r="AC23" s="144"/>
      <c r="AD23" s="144"/>
      <c r="AE23" s="145"/>
      <c r="AF23" s="145"/>
      <c r="AG23" s="146"/>
    </row>
    <row r="24" spans="1:33" x14ac:dyDescent="0.25">
      <c r="A24" s="5">
        <v>8</v>
      </c>
      <c r="B24" s="130"/>
      <c r="C24" s="130"/>
      <c r="D24" s="130"/>
      <c r="E24" s="137"/>
      <c r="F24" s="138"/>
      <c r="G24" s="138"/>
      <c r="H24" s="138"/>
      <c r="I24" s="120"/>
      <c r="J24" s="121"/>
      <c r="K24" s="121"/>
      <c r="L24" s="121"/>
      <c r="M24" s="121"/>
      <c r="N24" s="121"/>
      <c r="O24" s="121"/>
      <c r="P24" s="121"/>
      <c r="Q24" s="122"/>
      <c r="R24" s="143"/>
      <c r="S24" s="143"/>
      <c r="T24" s="141"/>
      <c r="U24" s="142"/>
      <c r="V24" s="147"/>
      <c r="W24" s="144"/>
      <c r="X24" s="144"/>
      <c r="Y24" s="144"/>
      <c r="Z24" s="144"/>
      <c r="AA24" s="144"/>
      <c r="AB24" s="144"/>
      <c r="AC24" s="144"/>
      <c r="AD24" s="144"/>
      <c r="AE24" s="145"/>
      <c r="AF24" s="145"/>
      <c r="AG24" s="146"/>
    </row>
    <row r="25" spans="1:33" x14ac:dyDescent="0.25">
      <c r="A25" s="6">
        <v>9</v>
      </c>
      <c r="B25" s="130"/>
      <c r="C25" s="130"/>
      <c r="D25" s="130"/>
      <c r="E25" s="137"/>
      <c r="F25" s="138"/>
      <c r="G25" s="138"/>
      <c r="H25" s="138"/>
      <c r="I25" s="120"/>
      <c r="J25" s="121"/>
      <c r="K25" s="121"/>
      <c r="L25" s="121"/>
      <c r="M25" s="121"/>
      <c r="N25" s="121"/>
      <c r="O25" s="121"/>
      <c r="P25" s="121"/>
      <c r="Q25" s="122"/>
      <c r="R25" s="143"/>
      <c r="S25" s="143"/>
      <c r="T25" s="141"/>
      <c r="U25" s="142"/>
      <c r="V25" s="147"/>
      <c r="W25" s="144"/>
      <c r="X25" s="144"/>
      <c r="Y25" s="144"/>
      <c r="Z25" s="144"/>
      <c r="AA25" s="144"/>
      <c r="AB25" s="144"/>
      <c r="AC25" s="144"/>
      <c r="AD25" s="144"/>
      <c r="AE25" s="145"/>
      <c r="AF25" s="145"/>
      <c r="AG25" s="146"/>
    </row>
    <row r="26" spans="1:33" ht="15" customHeight="1" x14ac:dyDescent="0.25">
      <c r="A26" s="5">
        <v>10</v>
      </c>
      <c r="B26" s="130"/>
      <c r="C26" s="130"/>
      <c r="D26" s="130"/>
      <c r="E26" s="137"/>
      <c r="F26" s="138"/>
      <c r="G26" s="138"/>
      <c r="H26" s="138"/>
      <c r="I26" s="120"/>
      <c r="J26" s="121"/>
      <c r="K26" s="121"/>
      <c r="L26" s="121"/>
      <c r="M26" s="121"/>
      <c r="N26" s="121"/>
      <c r="O26" s="121"/>
      <c r="P26" s="121"/>
      <c r="Q26" s="122"/>
      <c r="R26" s="143"/>
      <c r="S26" s="143"/>
      <c r="T26" s="141"/>
      <c r="U26" s="142"/>
      <c r="V26" s="147"/>
      <c r="W26" s="144"/>
      <c r="X26" s="144"/>
      <c r="Y26" s="144"/>
      <c r="Z26" s="144"/>
      <c r="AA26" s="144"/>
      <c r="AB26" s="144"/>
      <c r="AC26" s="144"/>
      <c r="AD26" s="144"/>
      <c r="AE26" s="145"/>
      <c r="AF26" s="145"/>
      <c r="AG26" s="146"/>
    </row>
    <row r="27" spans="1:33" ht="15" customHeight="1" x14ac:dyDescent="0.25">
      <c r="A27" s="5">
        <v>11</v>
      </c>
      <c r="B27" s="130"/>
      <c r="C27" s="130"/>
      <c r="D27" s="130"/>
      <c r="E27" s="137"/>
      <c r="F27" s="138"/>
      <c r="G27" s="138"/>
      <c r="H27" s="138"/>
      <c r="I27" s="120"/>
      <c r="J27" s="121"/>
      <c r="K27" s="121"/>
      <c r="L27" s="121"/>
      <c r="M27" s="121"/>
      <c r="N27" s="121"/>
      <c r="O27" s="121"/>
      <c r="P27" s="121"/>
      <c r="Q27" s="122"/>
      <c r="R27" s="143"/>
      <c r="S27" s="143"/>
      <c r="T27" s="141"/>
      <c r="U27" s="142"/>
      <c r="V27" s="147"/>
      <c r="W27" s="144"/>
      <c r="X27" s="144"/>
      <c r="Y27" s="144"/>
      <c r="Z27" s="144"/>
      <c r="AA27" s="144"/>
      <c r="AB27" s="144"/>
      <c r="AC27" s="144"/>
      <c r="AD27" s="144"/>
      <c r="AE27" s="145"/>
      <c r="AF27" s="145"/>
      <c r="AG27" s="146"/>
    </row>
    <row r="28" spans="1:33" ht="15" customHeight="1" x14ac:dyDescent="0.25">
      <c r="A28" s="5">
        <v>12</v>
      </c>
      <c r="B28" s="130"/>
      <c r="C28" s="130"/>
      <c r="D28" s="130"/>
      <c r="E28" s="137"/>
      <c r="F28" s="138"/>
      <c r="G28" s="138"/>
      <c r="H28" s="138"/>
      <c r="I28" s="120"/>
      <c r="J28" s="121"/>
      <c r="K28" s="121"/>
      <c r="L28" s="121"/>
      <c r="M28" s="121"/>
      <c r="N28" s="121"/>
      <c r="O28" s="121"/>
      <c r="P28" s="121"/>
      <c r="Q28" s="122"/>
      <c r="R28" s="143"/>
      <c r="S28" s="143"/>
      <c r="T28" s="141"/>
      <c r="U28" s="142"/>
      <c r="V28" s="147"/>
      <c r="W28" s="144"/>
      <c r="X28" s="144"/>
      <c r="Y28" s="144"/>
      <c r="Z28" s="144"/>
      <c r="AA28" s="144"/>
      <c r="AB28" s="144"/>
      <c r="AC28" s="144"/>
      <c r="AD28" s="144"/>
      <c r="AE28" s="145"/>
      <c r="AF28" s="145"/>
      <c r="AG28" s="146"/>
    </row>
    <row r="29" spans="1:33" ht="15" customHeight="1" x14ac:dyDescent="0.25">
      <c r="A29" s="5">
        <v>13</v>
      </c>
      <c r="B29" s="130"/>
      <c r="C29" s="130"/>
      <c r="D29" s="130"/>
      <c r="E29" s="137"/>
      <c r="F29" s="138"/>
      <c r="G29" s="138"/>
      <c r="H29" s="138"/>
      <c r="I29" s="120"/>
      <c r="J29" s="121"/>
      <c r="K29" s="121"/>
      <c r="L29" s="121"/>
      <c r="M29" s="121"/>
      <c r="N29" s="121"/>
      <c r="O29" s="121"/>
      <c r="P29" s="121"/>
      <c r="Q29" s="122"/>
      <c r="R29" s="143"/>
      <c r="S29" s="143"/>
      <c r="T29" s="141"/>
      <c r="U29" s="142"/>
      <c r="V29" s="147"/>
      <c r="W29" s="144"/>
      <c r="X29" s="144"/>
      <c r="Y29" s="144"/>
      <c r="Z29" s="144"/>
      <c r="AA29" s="144"/>
      <c r="AB29" s="144"/>
      <c r="AC29" s="144"/>
      <c r="AD29" s="144"/>
      <c r="AE29" s="145"/>
      <c r="AF29" s="145"/>
      <c r="AG29" s="146"/>
    </row>
    <row r="30" spans="1:33" ht="15" customHeight="1" x14ac:dyDescent="0.25">
      <c r="A30" s="5">
        <v>14</v>
      </c>
      <c r="B30" s="130"/>
      <c r="C30" s="130"/>
      <c r="D30" s="130"/>
      <c r="E30" s="137"/>
      <c r="F30" s="138"/>
      <c r="G30" s="138"/>
      <c r="H30" s="138"/>
      <c r="I30" s="120"/>
      <c r="J30" s="121"/>
      <c r="K30" s="121"/>
      <c r="L30" s="121"/>
      <c r="M30" s="121"/>
      <c r="N30" s="121"/>
      <c r="O30" s="121"/>
      <c r="P30" s="121"/>
      <c r="Q30" s="122"/>
      <c r="R30" s="143"/>
      <c r="S30" s="143"/>
      <c r="T30" s="141"/>
      <c r="U30" s="142"/>
      <c r="V30" s="147"/>
      <c r="W30" s="144"/>
      <c r="X30" s="144"/>
      <c r="Y30" s="144"/>
      <c r="Z30" s="144"/>
      <c r="AA30" s="144"/>
      <c r="AB30" s="144"/>
      <c r="AC30" s="144"/>
      <c r="AD30" s="144"/>
      <c r="AE30" s="145"/>
      <c r="AF30" s="145"/>
      <c r="AG30" s="146"/>
    </row>
    <row r="31" spans="1:33" ht="15" customHeight="1" x14ac:dyDescent="0.25">
      <c r="A31" s="5">
        <v>15</v>
      </c>
      <c r="B31" s="130"/>
      <c r="C31" s="130"/>
      <c r="D31" s="130"/>
      <c r="E31" s="137"/>
      <c r="F31" s="138"/>
      <c r="G31" s="138"/>
      <c r="H31" s="138"/>
      <c r="I31" s="120"/>
      <c r="J31" s="121"/>
      <c r="K31" s="121"/>
      <c r="L31" s="121"/>
      <c r="M31" s="121"/>
      <c r="N31" s="121"/>
      <c r="O31" s="121"/>
      <c r="P31" s="121"/>
      <c r="Q31" s="122"/>
      <c r="R31" s="143"/>
      <c r="S31" s="143"/>
      <c r="T31" s="141"/>
      <c r="U31" s="142"/>
      <c r="V31" s="147"/>
      <c r="W31" s="144"/>
      <c r="X31" s="144"/>
      <c r="Y31" s="144"/>
      <c r="Z31" s="144"/>
      <c r="AA31" s="144"/>
      <c r="AB31" s="144"/>
      <c r="AC31" s="144"/>
      <c r="AD31" s="144"/>
      <c r="AE31" s="145"/>
      <c r="AF31" s="145"/>
      <c r="AG31" s="146"/>
    </row>
    <row r="32" spans="1:33" ht="15" customHeight="1" x14ac:dyDescent="0.25">
      <c r="A32" s="5">
        <v>16</v>
      </c>
      <c r="B32" s="130"/>
      <c r="C32" s="130"/>
      <c r="D32" s="130"/>
      <c r="E32" s="137"/>
      <c r="F32" s="138"/>
      <c r="G32" s="138"/>
      <c r="H32" s="138"/>
      <c r="I32" s="120"/>
      <c r="J32" s="121"/>
      <c r="K32" s="121"/>
      <c r="L32" s="121"/>
      <c r="M32" s="121"/>
      <c r="N32" s="121"/>
      <c r="O32" s="121"/>
      <c r="P32" s="121"/>
      <c r="Q32" s="122"/>
      <c r="R32" s="143"/>
      <c r="S32" s="143"/>
      <c r="T32" s="141"/>
      <c r="U32" s="142"/>
      <c r="V32" s="147"/>
      <c r="W32" s="144"/>
      <c r="X32" s="144"/>
      <c r="Y32" s="144"/>
      <c r="Z32" s="144"/>
      <c r="AA32" s="144"/>
      <c r="AB32" s="144"/>
      <c r="AC32" s="144"/>
      <c r="AD32" s="144"/>
      <c r="AE32" s="145"/>
      <c r="AF32" s="145"/>
      <c r="AG32" s="146"/>
    </row>
    <row r="33" spans="1:33" ht="15" customHeight="1" x14ac:dyDescent="0.25">
      <c r="A33" s="5">
        <v>17</v>
      </c>
      <c r="B33" s="130"/>
      <c r="C33" s="130"/>
      <c r="D33" s="130"/>
      <c r="E33" s="137"/>
      <c r="F33" s="138"/>
      <c r="G33" s="138"/>
      <c r="H33" s="138"/>
      <c r="I33" s="120"/>
      <c r="J33" s="121"/>
      <c r="K33" s="121"/>
      <c r="L33" s="121"/>
      <c r="M33" s="121"/>
      <c r="N33" s="121"/>
      <c r="O33" s="121"/>
      <c r="P33" s="121"/>
      <c r="Q33" s="122"/>
      <c r="R33" s="143"/>
      <c r="S33" s="143"/>
      <c r="T33" s="141"/>
      <c r="U33" s="142"/>
      <c r="V33" s="147"/>
      <c r="W33" s="144"/>
      <c r="X33" s="144"/>
      <c r="Y33" s="144"/>
      <c r="Z33" s="144"/>
      <c r="AA33" s="144"/>
      <c r="AB33" s="144"/>
      <c r="AC33" s="144"/>
      <c r="AD33" s="144"/>
      <c r="AE33" s="145"/>
      <c r="AF33" s="145"/>
      <c r="AG33" s="146"/>
    </row>
    <row r="34" spans="1:33" ht="15" customHeight="1" x14ac:dyDescent="0.25">
      <c r="A34" s="5">
        <v>18</v>
      </c>
      <c r="B34" s="130"/>
      <c r="C34" s="130"/>
      <c r="D34" s="130"/>
      <c r="E34" s="137"/>
      <c r="F34" s="138"/>
      <c r="G34" s="138"/>
      <c r="H34" s="138"/>
      <c r="I34" s="120"/>
      <c r="J34" s="121"/>
      <c r="K34" s="121"/>
      <c r="L34" s="121"/>
      <c r="M34" s="121"/>
      <c r="N34" s="121"/>
      <c r="O34" s="121"/>
      <c r="P34" s="121"/>
      <c r="Q34" s="122"/>
      <c r="R34" s="139"/>
      <c r="S34" s="140"/>
      <c r="T34" s="141"/>
      <c r="U34" s="142"/>
      <c r="V34" s="147"/>
      <c r="W34" s="144"/>
      <c r="X34" s="144"/>
      <c r="Y34" s="144"/>
      <c r="Z34" s="144"/>
      <c r="AA34" s="144"/>
      <c r="AB34" s="144"/>
      <c r="AC34" s="144"/>
      <c r="AD34" s="144"/>
      <c r="AE34" s="145"/>
      <c r="AF34" s="145"/>
      <c r="AG34" s="146"/>
    </row>
    <row r="35" spans="1:33" ht="15" customHeight="1" x14ac:dyDescent="0.25">
      <c r="A35" s="5">
        <v>19</v>
      </c>
      <c r="B35" s="130"/>
      <c r="C35" s="130"/>
      <c r="D35" s="130"/>
      <c r="E35" s="137"/>
      <c r="F35" s="138"/>
      <c r="G35" s="138"/>
      <c r="H35" s="138"/>
      <c r="I35" s="120"/>
      <c r="J35" s="121"/>
      <c r="K35" s="121"/>
      <c r="L35" s="121"/>
      <c r="M35" s="121"/>
      <c r="N35" s="121"/>
      <c r="O35" s="121"/>
      <c r="P35" s="121"/>
      <c r="Q35" s="122"/>
      <c r="R35" s="139"/>
      <c r="S35" s="140"/>
      <c r="T35" s="141"/>
      <c r="U35" s="142"/>
      <c r="V35" s="147"/>
      <c r="W35" s="144"/>
      <c r="X35" s="144"/>
      <c r="Y35" s="144"/>
      <c r="Z35" s="144"/>
      <c r="AA35" s="144"/>
      <c r="AB35" s="144"/>
      <c r="AC35" s="144"/>
      <c r="AD35" s="144"/>
      <c r="AE35" s="145"/>
      <c r="AF35" s="145"/>
      <c r="AG35" s="146"/>
    </row>
    <row r="36" spans="1:33" ht="15" customHeight="1" thickBot="1" x14ac:dyDescent="0.3">
      <c r="A36" s="7">
        <v>20</v>
      </c>
      <c r="B36" s="126"/>
      <c r="C36" s="126"/>
      <c r="D36" s="126"/>
      <c r="E36" s="115"/>
      <c r="F36" s="116"/>
      <c r="G36" s="116"/>
      <c r="H36" s="116"/>
      <c r="I36" s="134"/>
      <c r="J36" s="135"/>
      <c r="K36" s="135"/>
      <c r="L36" s="135"/>
      <c r="M36" s="135"/>
      <c r="N36" s="135"/>
      <c r="O36" s="135"/>
      <c r="P36" s="135"/>
      <c r="Q36" s="136"/>
      <c r="R36" s="127"/>
      <c r="S36" s="127"/>
      <c r="T36" s="128"/>
      <c r="U36" s="129"/>
      <c r="V36" s="236"/>
      <c r="W36" s="131"/>
      <c r="X36" s="131"/>
      <c r="Y36" s="131"/>
      <c r="Z36" s="131"/>
      <c r="AA36" s="131"/>
      <c r="AB36" s="131"/>
      <c r="AC36" s="131"/>
      <c r="AD36" s="131"/>
      <c r="AE36" s="132"/>
      <c r="AF36" s="132"/>
      <c r="AG36" s="133"/>
    </row>
    <row r="37" spans="1:33" ht="16.5" customHeight="1" x14ac:dyDescent="0.25">
      <c r="A37" s="220" t="s">
        <v>13</v>
      </c>
      <c r="B37" s="221"/>
      <c r="C37" s="221"/>
      <c r="D37" s="221"/>
      <c r="E37" s="221"/>
      <c r="F37" s="221"/>
      <c r="G37" s="221"/>
      <c r="H37" s="221"/>
      <c r="I37" s="221"/>
      <c r="J37" s="221"/>
      <c r="K37" s="221"/>
      <c r="L37" s="221"/>
      <c r="M37" s="221"/>
      <c r="N37" s="221"/>
      <c r="O37" s="221"/>
      <c r="P37" s="221"/>
      <c r="Q37" s="221"/>
      <c r="R37" s="221"/>
      <c r="S37" s="221"/>
      <c r="T37" s="221"/>
      <c r="U37" s="222"/>
      <c r="V37" s="247" t="str">
        <f>IF(P11=0,"X",SUM(R17*V17+R18*V18+R19*V19+R20*V20+R21*V21+R22*V22+R23*V23+R24*V24+R25*V25+R26*V26+R27*V27+R28*V28+R29*V29+R30*V30+R31*V31+R32*V32+R33*V33+R34*V34+R35*V35+R36*V36))</f>
        <v>X</v>
      </c>
      <c r="W37" s="248"/>
      <c r="X37" s="248"/>
      <c r="Y37" s="248" t="str">
        <f>IF(AF11=0,"X",SUM(R17*Y17+R18*Y18+R19*Y19+R20*Y20+R21*Y21+R22*Y22+R23*Y23+R24*Y24+R25*Y25+R26*Y26+R27*Y27+R28*Y28+R29*Y29+R30*Y30+R31*Y31+R32*Y32+R33*Y33+R34*Y34+R35*Y35+R36*Y36))</f>
        <v>X</v>
      </c>
      <c r="Z37" s="248"/>
      <c r="AA37" s="248"/>
      <c r="AB37" s="248" t="str">
        <f>IF(P12=0,"X",SUM(R17*AB17+R18*AB18+R19*AB19+R20*AB20+R21*AB21+R22*AB22+R23*AB23+R24*AB24+R25*AB25+R26*AB26+R27*AB27+R28*AB28+R29*AB29+R30*AB30+R31*AB31+R32*AB32+R33*AB33+R34*AB34+R35*AB35+R36*AB36))</f>
        <v>X</v>
      </c>
      <c r="AC37" s="248"/>
      <c r="AD37" s="248"/>
      <c r="AE37" s="248" t="str">
        <f>IF(AF12=0,"X",SUM(R17*AE17+R18*AE18+R19*AE19+R20*AE20+R21*AE21+R22*AE22+R23*AE23+R24*AE24+R25*AE25+R26*AE26+R27*AE27+R28*AE28+R29*AE29+R30*AE30+R31*AE31+R32*AE32+R33*AE33+R34*AE34+R35*AE35+R36*AE36))</f>
        <v>X</v>
      </c>
      <c r="AF37" s="248"/>
      <c r="AG37" s="249"/>
    </row>
    <row r="38" spans="1:33" ht="15.75" customHeight="1" x14ac:dyDescent="0.25">
      <c r="A38" s="223" t="s">
        <v>14</v>
      </c>
      <c r="B38" s="224"/>
      <c r="C38" s="224"/>
      <c r="D38" s="224"/>
      <c r="E38" s="224"/>
      <c r="F38" s="224"/>
      <c r="G38" s="224"/>
      <c r="H38" s="224"/>
      <c r="I38" s="224"/>
      <c r="J38" s="224"/>
      <c r="K38" s="224"/>
      <c r="L38" s="224"/>
      <c r="M38" s="224"/>
      <c r="N38" s="224"/>
      <c r="O38" s="224"/>
      <c r="P38" s="224"/>
      <c r="Q38" s="224"/>
      <c r="R38" s="224"/>
      <c r="S38" s="224"/>
      <c r="T38" s="224"/>
      <c r="U38" s="225"/>
      <c r="V38" s="250">
        <f>IF(V37="X",0,V37*21%)</f>
        <v>0</v>
      </c>
      <c r="W38" s="218"/>
      <c r="X38" s="218"/>
      <c r="Y38" s="218">
        <f>IF(Y37="X",0,Y37*21%)</f>
        <v>0</v>
      </c>
      <c r="Z38" s="218"/>
      <c r="AA38" s="218"/>
      <c r="AB38" s="218">
        <f>IF(AB37="X",0,AB37*21%)</f>
        <v>0</v>
      </c>
      <c r="AC38" s="218"/>
      <c r="AD38" s="218"/>
      <c r="AE38" s="218">
        <f>IF(AE37="X",0,AE37*21%)</f>
        <v>0</v>
      </c>
      <c r="AF38" s="218"/>
      <c r="AG38" s="219"/>
    </row>
    <row r="39" spans="1:33" ht="15.75" customHeight="1" thickBot="1" x14ac:dyDescent="0.3">
      <c r="A39" s="242" t="s">
        <v>15</v>
      </c>
      <c r="B39" s="243"/>
      <c r="C39" s="243"/>
      <c r="D39" s="243"/>
      <c r="E39" s="243"/>
      <c r="F39" s="243"/>
      <c r="G39" s="243"/>
      <c r="H39" s="243"/>
      <c r="I39" s="243"/>
      <c r="J39" s="243"/>
      <c r="K39" s="243"/>
      <c r="L39" s="243"/>
      <c r="M39" s="243"/>
      <c r="N39" s="243"/>
      <c r="O39" s="243"/>
      <c r="P39" s="243"/>
      <c r="Q39" s="243"/>
      <c r="R39" s="243"/>
      <c r="S39" s="243"/>
      <c r="T39" s="243"/>
      <c r="U39" s="244"/>
      <c r="V39" s="229">
        <f>SUM(V37:X38)</f>
        <v>0</v>
      </c>
      <c r="W39" s="230"/>
      <c r="X39" s="230"/>
      <c r="Y39" s="230">
        <f>SUM(Y37:AA38)</f>
        <v>0</v>
      </c>
      <c r="Z39" s="230"/>
      <c r="AA39" s="230"/>
      <c r="AB39" s="230">
        <f>SUM(AB37:AD38)</f>
        <v>0</v>
      </c>
      <c r="AC39" s="230"/>
      <c r="AD39" s="230"/>
      <c r="AE39" s="230">
        <f>SUM(AE37:AG38)</f>
        <v>0</v>
      </c>
      <c r="AF39" s="230"/>
      <c r="AG39" s="231"/>
    </row>
    <row r="40" spans="1:33" ht="16.5" customHeight="1" thickBot="1" x14ac:dyDescent="0.3">
      <c r="A40" s="245" t="s">
        <v>16</v>
      </c>
      <c r="B40" s="246"/>
      <c r="C40" s="246"/>
      <c r="D40" s="246"/>
      <c r="E40" s="246"/>
      <c r="F40" s="246"/>
      <c r="G40" s="246"/>
      <c r="H40" s="246"/>
      <c r="I40" s="246"/>
      <c r="J40" s="246"/>
      <c r="K40" s="246"/>
      <c r="L40" s="246"/>
      <c r="M40" s="246"/>
      <c r="N40" s="246"/>
      <c r="O40" s="246"/>
      <c r="P40" s="246"/>
      <c r="Q40" s="246"/>
      <c r="R40" s="246"/>
      <c r="S40" s="246"/>
      <c r="T40" s="246"/>
      <c r="U40" s="246"/>
      <c r="V40" s="237" t="str">
        <f>IF(V39=0,"X",IF(V37=SMALL($V$37:$AG$37,1),1,IF(V37=SMALL($V$37:$AG$37,2),2,IF(V37=SMALL($V$37:$AG$37,3),3,4))))</f>
        <v>X</v>
      </c>
      <c r="W40" s="237"/>
      <c r="X40" s="237"/>
      <c r="Y40" s="238" t="str">
        <f>IF(Y39=0,"X",IF(Y37=SMALL($V$37:$AG$37,1),1,IF(Y37=SMALL($V$37:$AG$37,2),2,IF(Y37=SMALL($V$37:$AG$37,3),3,4))))</f>
        <v>X</v>
      </c>
      <c r="Z40" s="239"/>
      <c r="AA40" s="240"/>
      <c r="AB40" s="182" t="str">
        <f>IF(AB39=0,"X",IF(AB37=SMALL($V$37:$AG$37,1),1,IF(AB37=SMALL($V$37:$AG$37,2),2,IF(AB37=SMALL($V$37:$AG$37,3),3,4))))</f>
        <v>X</v>
      </c>
      <c r="AC40" s="182"/>
      <c r="AD40" s="182"/>
      <c r="AE40" s="182" t="str">
        <f>IF(AE39=0,"X",IF(AE37=SMALL($V$37:$AG$37,1),1,IF(AE37=SMALL($V$37:$AG$37,2),2,IF(AE37=SMALL($V$37:$AG$37,3),3,4))))</f>
        <v>X</v>
      </c>
      <c r="AF40" s="182"/>
      <c r="AG40" s="241"/>
    </row>
    <row r="41" spans="1:33" ht="9.75" customHeight="1" x14ac:dyDescent="0.25">
      <c r="U41" s="8"/>
      <c r="V41" s="8"/>
      <c r="W41" s="8"/>
      <c r="X41" s="8"/>
      <c r="Y41" s="8"/>
      <c r="Z41" s="8"/>
      <c r="AA41" s="8"/>
    </row>
    <row r="42" spans="1:33" ht="15" customHeight="1" x14ac:dyDescent="0.25">
      <c r="A42" s="111" t="s">
        <v>17</v>
      </c>
      <c r="B42" s="112"/>
      <c r="C42" s="112"/>
      <c r="D42" s="112"/>
      <c r="E42" s="53" t="str">
        <f>IF(Q11=1,A11,IF(Q12=1,A12,IF(AG11=1,R11:R11,R12)))</f>
        <v>4.</v>
      </c>
      <c r="F42" s="102">
        <f>IF(Q11=1,B11,IF(Q12=1,B12,IF(AG11=1,S11:S11,S12)))</f>
        <v>0</v>
      </c>
      <c r="G42" s="102"/>
      <c r="H42" s="102"/>
      <c r="I42" s="102"/>
      <c r="J42" s="102"/>
      <c r="K42" s="102"/>
      <c r="L42" s="102"/>
      <c r="M42" s="102"/>
      <c r="N42" s="103"/>
      <c r="O42" s="100" t="s">
        <v>41</v>
      </c>
      <c r="P42" s="101"/>
      <c r="Q42" s="24" t="str">
        <f>IF(AD42&lt;10000,"X","")</f>
        <v>X</v>
      </c>
      <c r="R42" s="96" t="s">
        <v>5</v>
      </c>
      <c r="S42" s="97"/>
      <c r="T42" s="61" t="str">
        <f>IF(AD42&gt;=10000,"X","")</f>
        <v/>
      </c>
      <c r="U42" s="98" t="s">
        <v>6</v>
      </c>
      <c r="V42" s="99"/>
      <c r="W42" s="94" t="s">
        <v>42</v>
      </c>
      <c r="X42" s="95"/>
      <c r="Y42" s="95"/>
      <c r="Z42" s="95"/>
      <c r="AA42" s="95"/>
      <c r="AB42" s="95"/>
      <c r="AC42" s="95"/>
      <c r="AD42" s="93">
        <f>MIN(V37:AG37)</f>
        <v>0</v>
      </c>
      <c r="AE42" s="93"/>
      <c r="AF42" s="93"/>
      <c r="AG42" s="30" t="s">
        <v>19</v>
      </c>
    </row>
    <row r="43" spans="1:33" ht="15" customHeight="1" x14ac:dyDescent="0.25">
      <c r="A43" s="113" t="s">
        <v>18</v>
      </c>
      <c r="B43" s="113"/>
      <c r="C43" s="113"/>
      <c r="D43" s="113"/>
      <c r="E43" s="113"/>
      <c r="F43" s="113"/>
      <c r="G43" s="113"/>
      <c r="H43" s="114"/>
      <c r="I43" s="114"/>
      <c r="J43" s="114"/>
      <c r="K43" s="114"/>
      <c r="L43" s="114"/>
      <c r="M43" s="114"/>
      <c r="N43" s="114"/>
      <c r="O43" s="114"/>
      <c r="P43" s="114"/>
      <c r="Q43" s="114"/>
      <c r="R43" s="114"/>
      <c r="S43" s="114"/>
      <c r="T43" s="114"/>
      <c r="U43" s="114"/>
      <c r="V43" s="114"/>
      <c r="W43" s="114"/>
      <c r="X43" s="114"/>
      <c r="Y43" s="114"/>
      <c r="Z43" s="114"/>
      <c r="AA43" s="114"/>
      <c r="AB43" s="114"/>
      <c r="AC43" s="114"/>
      <c r="AD43" s="114"/>
      <c r="AE43" s="114"/>
      <c r="AF43" s="114"/>
      <c r="AG43" s="114"/>
    </row>
    <row r="44" spans="1:33" ht="15" customHeight="1" x14ac:dyDescent="0.25">
      <c r="A44" s="109"/>
      <c r="B44" s="109"/>
      <c r="C44" s="109"/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  <c r="AA44" s="109"/>
      <c r="AB44" s="109"/>
      <c r="AC44" s="109"/>
      <c r="AD44" s="109"/>
      <c r="AE44" s="109"/>
      <c r="AF44" s="109"/>
      <c r="AG44" s="109"/>
    </row>
    <row r="45" spans="1:33" ht="15" customHeight="1" thickBot="1" x14ac:dyDescent="0.3">
      <c r="A45" s="110"/>
      <c r="B45" s="110"/>
      <c r="C45" s="110"/>
      <c r="D45" s="110"/>
      <c r="E45" s="110"/>
      <c r="F45" s="110"/>
      <c r="G45" s="110"/>
      <c r="H45" s="110"/>
      <c r="I45" s="110"/>
      <c r="J45" s="110"/>
      <c r="K45" s="110"/>
      <c r="L45" s="110"/>
      <c r="M45" s="110"/>
      <c r="N45" s="110"/>
      <c r="O45" s="110"/>
      <c r="P45" s="110"/>
      <c r="Q45" s="110"/>
      <c r="R45" s="110"/>
      <c r="S45" s="110"/>
      <c r="T45" s="110"/>
      <c r="U45" s="110"/>
      <c r="V45" s="110"/>
      <c r="W45" s="110"/>
      <c r="X45" s="110"/>
      <c r="Y45" s="110"/>
      <c r="Z45" s="110"/>
      <c r="AA45" s="110"/>
      <c r="AB45" s="110"/>
      <c r="AC45" s="110"/>
      <c r="AD45" s="110"/>
      <c r="AE45" s="110"/>
      <c r="AF45" s="110"/>
      <c r="AG45" s="110"/>
    </row>
    <row r="46" spans="1:33" ht="15" customHeight="1" x14ac:dyDescent="0.25">
      <c r="A46" s="106" t="s">
        <v>20</v>
      </c>
      <c r="B46" s="107"/>
      <c r="C46" s="107"/>
      <c r="D46" s="107"/>
      <c r="E46" s="107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8"/>
      <c r="AD46" s="82"/>
      <c r="AE46" s="82"/>
      <c r="AF46" s="82"/>
      <c r="AG46" s="83"/>
    </row>
    <row r="47" spans="1:33" ht="15" customHeight="1" x14ac:dyDescent="0.25">
      <c r="A47" s="84" t="s">
        <v>18977</v>
      </c>
      <c r="B47" s="85"/>
      <c r="C47" s="85"/>
      <c r="D47" s="85"/>
      <c r="E47" s="62" t="str">
        <f>IF(E48="X","",IF(AD42&gt;10000,"X",""))</f>
        <v/>
      </c>
      <c r="F47" s="88" t="s">
        <v>18976</v>
      </c>
      <c r="G47" s="88"/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88"/>
      <c r="Y47" s="88"/>
      <c r="Z47" s="88"/>
      <c r="AA47" s="88"/>
      <c r="AB47" s="88"/>
      <c r="AC47" s="88"/>
      <c r="AD47" s="79" t="str">
        <f>IF(E47="X",AD46+16,"------")</f>
        <v>------</v>
      </c>
      <c r="AE47" s="80"/>
      <c r="AF47" s="80"/>
      <c r="AG47" s="81"/>
    </row>
    <row r="48" spans="1:33" x14ac:dyDescent="0.25">
      <c r="A48" s="84"/>
      <c r="B48" s="85"/>
      <c r="C48" s="85"/>
      <c r="D48" s="85"/>
      <c r="E48" s="62" t="str">
        <f>IF(COUNTA(P11:P12)+COUNTA(AF11:AF12)=1,"X","")</f>
        <v/>
      </c>
      <c r="F48" s="88" t="s">
        <v>21</v>
      </c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8"/>
      <c r="AC48" s="88"/>
      <c r="AD48" s="88"/>
      <c r="AE48" s="88"/>
      <c r="AF48" s="88"/>
      <c r="AG48" s="89"/>
    </row>
    <row r="49" spans="1:33" ht="15.75" thickBot="1" x14ac:dyDescent="0.3">
      <c r="A49" s="86"/>
      <c r="B49" s="87"/>
      <c r="C49" s="87"/>
      <c r="D49" s="87"/>
      <c r="E49" s="63" t="str">
        <f>IF(AD42&gt;10000,"",IF(E47="X","","X"))</f>
        <v>X</v>
      </c>
      <c r="F49" s="90" t="s">
        <v>30</v>
      </c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1"/>
      <c r="AC49" s="91"/>
      <c r="AD49" s="91"/>
      <c r="AE49" s="91"/>
      <c r="AF49" s="91"/>
      <c r="AG49" s="92"/>
    </row>
    <row r="53" spans="1:33" x14ac:dyDescent="0.25">
      <c r="A53" s="78" t="s">
        <v>22</v>
      </c>
      <c r="B53" s="78"/>
      <c r="C53" s="78"/>
      <c r="D53" s="78"/>
      <c r="E53" s="78"/>
      <c r="F53" s="78"/>
      <c r="G53" s="78"/>
      <c r="H53" s="78"/>
      <c r="I53" s="78"/>
      <c r="J53" s="78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77" t="s">
        <v>37</v>
      </c>
      <c r="W53" s="77"/>
      <c r="X53" s="77"/>
      <c r="Y53" s="77"/>
      <c r="Z53" s="77"/>
      <c r="AA53" s="77"/>
      <c r="AB53" s="77"/>
      <c r="AC53" s="77"/>
      <c r="AD53" s="77"/>
      <c r="AE53" s="77"/>
      <c r="AF53" s="77"/>
      <c r="AG53" s="77"/>
    </row>
    <row r="54" spans="1:33" ht="15.75" x14ac:dyDescent="0.25">
      <c r="C54" s="10"/>
      <c r="D54" s="11"/>
      <c r="E54" s="11"/>
      <c r="F54" s="11"/>
      <c r="G54" s="11"/>
      <c r="N54" s="2"/>
      <c r="O54" s="67" t="s">
        <v>31</v>
      </c>
      <c r="P54" s="2"/>
      <c r="Q54" s="2"/>
      <c r="R54" s="2"/>
      <c r="S54" s="2"/>
      <c r="T54" s="2"/>
      <c r="U54" s="2"/>
      <c r="V54" s="2"/>
      <c r="W54" s="68" t="s">
        <v>32</v>
      </c>
      <c r="X54" s="2"/>
      <c r="Y54" s="2"/>
      <c r="Z54" s="69"/>
      <c r="AA54" s="13"/>
      <c r="AB54" s="13"/>
      <c r="AC54" s="13"/>
      <c r="AD54" s="13"/>
    </row>
  </sheetData>
  <sheetProtection sheet="1" objects="1" scenarios="1" selectLockedCells="1"/>
  <mergeCells count="264">
    <mergeCell ref="AB38:AD38"/>
    <mergeCell ref="AE22:AG22"/>
    <mergeCell ref="AE24:AG24"/>
    <mergeCell ref="B26:D26"/>
    <mergeCell ref="V40:X40"/>
    <mergeCell ref="Y40:AA40"/>
    <mergeCell ref="B21:D21"/>
    <mergeCell ref="R21:S21"/>
    <mergeCell ref="T21:U21"/>
    <mergeCell ref="V21:X21"/>
    <mergeCell ref="Y21:AA21"/>
    <mergeCell ref="AB21:AD21"/>
    <mergeCell ref="AE21:AG21"/>
    <mergeCell ref="Y23:AA23"/>
    <mergeCell ref="AB23:AD23"/>
    <mergeCell ref="AE23:AG23"/>
    <mergeCell ref="AE40:AG40"/>
    <mergeCell ref="A39:U39"/>
    <mergeCell ref="A40:U40"/>
    <mergeCell ref="V37:X37"/>
    <mergeCell ref="Y37:AA37"/>
    <mergeCell ref="AB37:AD37"/>
    <mergeCell ref="AE37:AG37"/>
    <mergeCell ref="V38:X38"/>
    <mergeCell ref="Y38:AA38"/>
    <mergeCell ref="V22:X22"/>
    <mergeCell ref="Y22:AA22"/>
    <mergeCell ref="E24:H24"/>
    <mergeCell ref="E25:H25"/>
    <mergeCell ref="I22:Q22"/>
    <mergeCell ref="I23:Q23"/>
    <mergeCell ref="I24:Q24"/>
    <mergeCell ref="I25:Q25"/>
    <mergeCell ref="E23:H23"/>
    <mergeCell ref="I27:Q27"/>
    <mergeCell ref="V33:X33"/>
    <mergeCell ref="Y33:AA33"/>
    <mergeCell ref="E35:H35"/>
    <mergeCell ref="V36:X36"/>
    <mergeCell ref="Y36:AA36"/>
    <mergeCell ref="R32:S32"/>
    <mergeCell ref="T32:U32"/>
    <mergeCell ref="E31:H31"/>
    <mergeCell ref="E32:H32"/>
    <mergeCell ref="I26:Q26"/>
    <mergeCell ref="AB22:AD22"/>
    <mergeCell ref="V19:X19"/>
    <mergeCell ref="Y19:AA19"/>
    <mergeCell ref="AB19:AD19"/>
    <mergeCell ref="AE19:AG19"/>
    <mergeCell ref="B20:D20"/>
    <mergeCell ref="R20:S20"/>
    <mergeCell ref="T20:U20"/>
    <mergeCell ref="V20:X20"/>
    <mergeCell ref="Y20:AA20"/>
    <mergeCell ref="R19:S19"/>
    <mergeCell ref="R22:S22"/>
    <mergeCell ref="AE18:AG18"/>
    <mergeCell ref="V39:X39"/>
    <mergeCell ref="Y39:AA39"/>
    <mergeCell ref="AB39:AD39"/>
    <mergeCell ref="AE39:AG39"/>
    <mergeCell ref="V17:X17"/>
    <mergeCell ref="Y17:AA17"/>
    <mergeCell ref="AB17:AD17"/>
    <mergeCell ref="AE17:AG17"/>
    <mergeCell ref="V25:X25"/>
    <mergeCell ref="Y25:AA25"/>
    <mergeCell ref="AB25:AD25"/>
    <mergeCell ref="AE25:AG25"/>
    <mergeCell ref="V26:X26"/>
    <mergeCell ref="Y26:AA26"/>
    <mergeCell ref="AB26:AD26"/>
    <mergeCell ref="AE26:AG26"/>
    <mergeCell ref="V23:X23"/>
    <mergeCell ref="AE32:AG32"/>
    <mergeCell ref="AB20:AD20"/>
    <mergeCell ref="AE20:AG20"/>
    <mergeCell ref="V24:X24"/>
    <mergeCell ref="Y24:AA24"/>
    <mergeCell ref="AB24:AD24"/>
    <mergeCell ref="AE38:AG38"/>
    <mergeCell ref="A37:U37"/>
    <mergeCell ref="A38:U38"/>
    <mergeCell ref="T17:U17"/>
    <mergeCell ref="T18:U18"/>
    <mergeCell ref="T23:U23"/>
    <mergeCell ref="T24:U24"/>
    <mergeCell ref="T25:U25"/>
    <mergeCell ref="T26:U26"/>
    <mergeCell ref="T19:U19"/>
    <mergeCell ref="T22:U22"/>
    <mergeCell ref="B27:D27"/>
    <mergeCell ref="R27:S27"/>
    <mergeCell ref="T27:U27"/>
    <mergeCell ref="V27:X27"/>
    <mergeCell ref="Y27:AA27"/>
    <mergeCell ref="AB27:AD27"/>
    <mergeCell ref="AE27:AG27"/>
    <mergeCell ref="R17:S17"/>
    <mergeCell ref="R18:S18"/>
    <mergeCell ref="R23:S23"/>
    <mergeCell ref="R24:S24"/>
    <mergeCell ref="R25:S25"/>
    <mergeCell ref="R26:S26"/>
    <mergeCell ref="AB40:AD40"/>
    <mergeCell ref="V18:X18"/>
    <mergeCell ref="Y18:AA18"/>
    <mergeCell ref="AB18:AD18"/>
    <mergeCell ref="V32:X32"/>
    <mergeCell ref="Y32:AA32"/>
    <mergeCell ref="AB32:AD32"/>
    <mergeCell ref="H8:R8"/>
    <mergeCell ref="S8:Y8"/>
    <mergeCell ref="A10:AG10"/>
    <mergeCell ref="S11:AE11"/>
    <mergeCell ref="S12:AE12"/>
    <mergeCell ref="B11:O11"/>
    <mergeCell ref="B12:O12"/>
    <mergeCell ref="V16:X16"/>
    <mergeCell ref="Y16:AA16"/>
    <mergeCell ref="AB16:AD16"/>
    <mergeCell ref="AE16:AG16"/>
    <mergeCell ref="V14:AG14"/>
    <mergeCell ref="A14:A16"/>
    <mergeCell ref="B14:Q16"/>
    <mergeCell ref="R14:S16"/>
    <mergeCell ref="T14:U16"/>
    <mergeCell ref="V15:AG15"/>
    <mergeCell ref="A1:AG1"/>
    <mergeCell ref="G4:I4"/>
    <mergeCell ref="J4:O4"/>
    <mergeCell ref="P4:S4"/>
    <mergeCell ref="X4:AG4"/>
    <mergeCell ref="T4:W4"/>
    <mergeCell ref="AD7:AG7"/>
    <mergeCell ref="Z8:AC8"/>
    <mergeCell ref="A8:G8"/>
    <mergeCell ref="A4:F4"/>
    <mergeCell ref="AD3:AG3"/>
    <mergeCell ref="AA3:AC3"/>
    <mergeCell ref="G5:I5"/>
    <mergeCell ref="J5:O5"/>
    <mergeCell ref="P5:AG5"/>
    <mergeCell ref="A6:L6"/>
    <mergeCell ref="M6:AG6"/>
    <mergeCell ref="A7:F7"/>
    <mergeCell ref="H7:J7"/>
    <mergeCell ref="X7:AC7"/>
    <mergeCell ref="A5:F5"/>
    <mergeCell ref="L7:N7"/>
    <mergeCell ref="O7:R7"/>
    <mergeCell ref="S7:W7"/>
    <mergeCell ref="B17:D17"/>
    <mergeCell ref="B18:D18"/>
    <mergeCell ref="E17:H17"/>
    <mergeCell ref="E18:H18"/>
    <mergeCell ref="E19:H19"/>
    <mergeCell ref="E20:H20"/>
    <mergeCell ref="E21:H21"/>
    <mergeCell ref="E22:H22"/>
    <mergeCell ref="B19:D19"/>
    <mergeCell ref="B22:D22"/>
    <mergeCell ref="B28:D28"/>
    <mergeCell ref="R28:S28"/>
    <mergeCell ref="T28:U28"/>
    <mergeCell ref="V28:X28"/>
    <mergeCell ref="Y28:AA28"/>
    <mergeCell ref="AB28:AD28"/>
    <mergeCell ref="AE28:AG28"/>
    <mergeCell ref="B29:D29"/>
    <mergeCell ref="R29:S29"/>
    <mergeCell ref="T29:U29"/>
    <mergeCell ref="V29:X29"/>
    <mergeCell ref="Y29:AA29"/>
    <mergeCell ref="AB29:AD29"/>
    <mergeCell ref="AE29:AG29"/>
    <mergeCell ref="I28:Q28"/>
    <mergeCell ref="I29:Q29"/>
    <mergeCell ref="B23:D23"/>
    <mergeCell ref="B24:D24"/>
    <mergeCell ref="B25:D25"/>
    <mergeCell ref="V30:X30"/>
    <mergeCell ref="Y30:AA30"/>
    <mergeCell ref="AB30:AD30"/>
    <mergeCell ref="AE30:AG30"/>
    <mergeCell ref="B31:D31"/>
    <mergeCell ref="R31:S31"/>
    <mergeCell ref="T31:U31"/>
    <mergeCell ref="V31:X31"/>
    <mergeCell ref="Y31:AA31"/>
    <mergeCell ref="AB31:AD31"/>
    <mergeCell ref="AE31:AG31"/>
    <mergeCell ref="I31:Q31"/>
    <mergeCell ref="I30:Q30"/>
    <mergeCell ref="B30:D30"/>
    <mergeCell ref="R30:S30"/>
    <mergeCell ref="T30:U30"/>
    <mergeCell ref="E26:H26"/>
    <mergeCell ref="E27:H27"/>
    <mergeCell ref="E28:H28"/>
    <mergeCell ref="E29:H29"/>
    <mergeCell ref="E30:H30"/>
    <mergeCell ref="AB36:AD36"/>
    <mergeCell ref="AE36:AG36"/>
    <mergeCell ref="I36:Q36"/>
    <mergeCell ref="E33:H33"/>
    <mergeCell ref="E34:H34"/>
    <mergeCell ref="B35:D35"/>
    <mergeCell ref="R35:S35"/>
    <mergeCell ref="T35:U35"/>
    <mergeCell ref="B33:D33"/>
    <mergeCell ref="R33:S33"/>
    <mergeCell ref="T33:U33"/>
    <mergeCell ref="AB33:AD33"/>
    <mergeCell ref="AE33:AG33"/>
    <mergeCell ref="Y34:AA34"/>
    <mergeCell ref="AB34:AD34"/>
    <mergeCell ref="AE34:AG34"/>
    <mergeCell ref="R34:S34"/>
    <mergeCell ref="T34:U34"/>
    <mergeCell ref="V34:X34"/>
    <mergeCell ref="V35:X35"/>
    <mergeCell ref="Y35:AA35"/>
    <mergeCell ref="AB35:AD35"/>
    <mergeCell ref="AE35:AG35"/>
    <mergeCell ref="A3:V3"/>
    <mergeCell ref="W3:Z3"/>
    <mergeCell ref="A46:AC46"/>
    <mergeCell ref="A44:AG45"/>
    <mergeCell ref="A42:D42"/>
    <mergeCell ref="A43:G43"/>
    <mergeCell ref="H43:AG43"/>
    <mergeCell ref="E36:H36"/>
    <mergeCell ref="I17:Q17"/>
    <mergeCell ref="I18:Q18"/>
    <mergeCell ref="I19:Q19"/>
    <mergeCell ref="I20:Q20"/>
    <mergeCell ref="I21:Q21"/>
    <mergeCell ref="AD8:AE8"/>
    <mergeCell ref="AF8:AG8"/>
    <mergeCell ref="I32:Q32"/>
    <mergeCell ref="I33:Q33"/>
    <mergeCell ref="I34:Q34"/>
    <mergeCell ref="I35:Q35"/>
    <mergeCell ref="B36:D36"/>
    <mergeCell ref="R36:S36"/>
    <mergeCell ref="T36:U36"/>
    <mergeCell ref="B34:D34"/>
    <mergeCell ref="B32:D32"/>
    <mergeCell ref="V53:AG53"/>
    <mergeCell ref="A53:J53"/>
    <mergeCell ref="AD47:AG47"/>
    <mergeCell ref="AD46:AG46"/>
    <mergeCell ref="A47:D49"/>
    <mergeCell ref="F47:AC47"/>
    <mergeCell ref="F48:AG48"/>
    <mergeCell ref="F49:AG49"/>
    <mergeCell ref="AD42:AF42"/>
    <mergeCell ref="W42:AC42"/>
    <mergeCell ref="R42:S42"/>
    <mergeCell ref="U42:V42"/>
    <mergeCell ref="O42:P42"/>
    <mergeCell ref="F42:N42"/>
  </mergeCells>
  <conditionalFormatting sqref="AD46:AG46">
    <cfRule type="expression" dxfId="301" priority="30">
      <formula>IF(AD46=0,1,0)</formula>
    </cfRule>
  </conditionalFormatting>
  <conditionalFormatting sqref="AD3:AG3">
    <cfRule type="expression" dxfId="300" priority="29">
      <formula>IF(AD3=0,1,0)</formula>
    </cfRule>
  </conditionalFormatting>
  <conditionalFormatting sqref="AD7:AG7">
    <cfRule type="expression" dxfId="299" priority="28">
      <formula>IF(AD7=0,1,0)</formula>
    </cfRule>
  </conditionalFormatting>
  <conditionalFormatting sqref="Z8:AC8">
    <cfRule type="expression" dxfId="298" priority="27">
      <formula>IF(Z8=0,1,0)</formula>
    </cfRule>
  </conditionalFormatting>
  <conditionalFormatting sqref="S7:W7">
    <cfRule type="expression" dxfId="297" priority="7">
      <formula>IF($G$7&gt;0,1,0)</formula>
    </cfRule>
    <cfRule type="expression" dxfId="296" priority="8">
      <formula>IF($S$7&gt;0,1,0)</formula>
    </cfRule>
    <cfRule type="expression" dxfId="295" priority="9" stopIfTrue="1">
      <formula>IF($K$7&gt;0,1,0)</formula>
    </cfRule>
    <cfRule type="expression" dxfId="294" priority="17">
      <formula>IF($G$7=0,1,0)</formula>
    </cfRule>
  </conditionalFormatting>
  <conditionalFormatting sqref="K7">
    <cfRule type="expression" dxfId="293" priority="14">
      <formula>IF($K$7&gt;0,1,0)</formula>
    </cfRule>
    <cfRule type="expression" dxfId="292" priority="15" stopIfTrue="1">
      <formula>IF($G$7=0,1,0)</formula>
    </cfRule>
  </conditionalFormatting>
  <conditionalFormatting sqref="G7">
    <cfRule type="expression" dxfId="291" priority="12">
      <formula>IF($K$7&gt;0,1,0)</formula>
    </cfRule>
    <cfRule type="expression" dxfId="290" priority="13" stopIfTrue="1">
      <formula>IF($G$7=0,1,0)</formula>
    </cfRule>
  </conditionalFormatting>
  <conditionalFormatting sqref="G5">
    <cfRule type="expression" dxfId="289" priority="11" stopIfTrue="1">
      <formula>IF($G$5=0,1,0)</formula>
    </cfRule>
  </conditionalFormatting>
  <conditionalFormatting sqref="V39:AG39 V37:AG37">
    <cfRule type="expression" dxfId="288" priority="124">
      <formula>IF(V$37=$AD$42,1,0)</formula>
    </cfRule>
  </conditionalFormatting>
  <conditionalFormatting sqref="A11:B11 P11 V16">
    <cfRule type="expression" dxfId="287" priority="127">
      <formula>IF($V$37=$AD$42,1,0)</formula>
    </cfRule>
  </conditionalFormatting>
  <conditionalFormatting sqref="A12:B12 AB16 P12:Q12">
    <cfRule type="expression" dxfId="286" priority="129">
      <formula>IF($AB$37=$AD$42,1,0)</formula>
    </cfRule>
  </conditionalFormatting>
  <conditionalFormatting sqref="R11:S11 Y16 AF11:AG11">
    <cfRule type="expression" dxfId="285" priority="131">
      <formula>IF($Y$37=$AD$42,1,0)</formula>
    </cfRule>
  </conditionalFormatting>
  <conditionalFormatting sqref="AE16 R12:S12 AF12:AG12">
    <cfRule type="expression" dxfId="284" priority="133">
      <formula>IF($AE$37=$AD$42,1,0)</formula>
    </cfRule>
  </conditionalFormatting>
  <conditionalFormatting sqref="AE17:AG36">
    <cfRule type="expression" dxfId="283" priority="6">
      <formula>IF($AF$12&gt;0,0,1)</formula>
    </cfRule>
  </conditionalFormatting>
  <conditionalFormatting sqref="AB17:AD36">
    <cfRule type="expression" dxfId="282" priority="4">
      <formula>IF($P$12&gt;0,0,1)</formula>
    </cfRule>
  </conditionalFormatting>
  <conditionalFormatting sqref="Y17:AA36">
    <cfRule type="expression" dxfId="281" priority="3">
      <formula>IF($AF$11&gt;0,0,1)</formula>
    </cfRule>
  </conditionalFormatting>
  <conditionalFormatting sqref="V17:X36">
    <cfRule type="expression" dxfId="280" priority="2">
      <formula>IF($P$11&gt;0,0,1)</formula>
    </cfRule>
  </conditionalFormatting>
  <conditionalFormatting sqref="AD8 AF8">
    <cfRule type="expression" dxfId="279" priority="1">
      <formula>IF(AD8=0,1,0)</formula>
    </cfRule>
  </conditionalFormatting>
  <dataValidations count="5">
    <dataValidation type="date" operator="greaterThan" allowBlank="1" showInputMessage="1" showErrorMessage="1" sqref="AD3:AG3">
      <formula1>36526</formula1>
    </dataValidation>
    <dataValidation type="date" operator="greaterThanOrEqual" allowBlank="1" showInputMessage="1" showErrorMessage="1" sqref="P4:S4">
      <formula1>AD3</formula1>
    </dataValidation>
    <dataValidation type="date" operator="lessThanOrEqual" allowBlank="1" showInputMessage="1" showErrorMessage="1" sqref="AD7:AG7">
      <formula1>AD3</formula1>
    </dataValidation>
    <dataValidation type="date" operator="greaterThanOrEqual" allowBlank="1" showInputMessage="1" showErrorMessage="1" sqref="Z8:AC8">
      <formula1>AD7</formula1>
    </dataValidation>
    <dataValidation type="date" operator="greaterThanOrEqual" allowBlank="1" showInputMessage="1" showErrorMessage="1" sqref="AD46:AG46">
      <formula1>Z8</formula1>
    </dataValidation>
  </dataValidations>
  <printOptions horizontalCentered="1"/>
  <pageMargins left="0.86614173228346458" right="0.31496062992125984" top="0.35433070866141736" bottom="0.55118110236220474" header="0.11811023622047245" footer="0.31496062992125984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showErrorMessage="1">
          <x14:formula1>
            <xm:f>'BVPŽ kodai'!$A$2:$A$9455</xm:f>
          </x14:formula1>
          <xm:sqref>G5:I5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51"/>
  <sheetViews>
    <sheetView topLeftCell="A7" zoomScale="120" zoomScaleNormal="120" workbookViewId="0">
      <selection activeCell="Y17" sqref="Y17:AA17"/>
    </sheetView>
  </sheetViews>
  <sheetFormatPr defaultRowHeight="15" x14ac:dyDescent="0.25"/>
  <cols>
    <col min="1" max="69" width="2.7109375" style="1" customWidth="1"/>
    <col min="70" max="16384" width="9.140625" style="1"/>
  </cols>
  <sheetData>
    <row r="1" spans="1:51" ht="14.1" customHeight="1" x14ac:dyDescent="0.25">
      <c r="A1" s="390" t="s">
        <v>0</v>
      </c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0"/>
      <c r="R1" s="390"/>
      <c r="S1" s="390"/>
      <c r="T1" s="390"/>
      <c r="U1" s="390"/>
      <c r="V1" s="390"/>
      <c r="W1" s="390"/>
      <c r="X1" s="390"/>
      <c r="Y1" s="390"/>
      <c r="Z1" s="390"/>
      <c r="AA1" s="390"/>
      <c r="AB1" s="390"/>
      <c r="AC1" s="390"/>
      <c r="AD1" s="390"/>
      <c r="AE1" s="390"/>
      <c r="AF1" s="390"/>
      <c r="AG1" s="390"/>
      <c r="AH1" s="390"/>
      <c r="AI1" s="390"/>
      <c r="AJ1" s="390"/>
      <c r="AK1" s="390"/>
      <c r="AL1" s="390"/>
      <c r="AM1" s="390"/>
      <c r="AN1" s="390"/>
      <c r="AO1" s="390"/>
      <c r="AP1" s="390"/>
      <c r="AQ1" s="390"/>
      <c r="AR1" s="390"/>
      <c r="AS1" s="390"/>
      <c r="AT1" s="390"/>
      <c r="AU1" s="390"/>
      <c r="AV1" s="390"/>
      <c r="AW1" s="390"/>
      <c r="AX1" s="390"/>
      <c r="AY1" s="390"/>
    </row>
    <row r="2" spans="1:51" ht="5.0999999999999996" customHeight="1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</row>
    <row r="3" spans="1:51" ht="14.1" customHeight="1" x14ac:dyDescent="0.25">
      <c r="J3" s="391" t="s">
        <v>24</v>
      </c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  <c r="Z3" s="391"/>
      <c r="AA3" s="391"/>
      <c r="AB3" s="391"/>
      <c r="AC3" s="391"/>
      <c r="AD3" s="391"/>
      <c r="AE3" s="391"/>
      <c r="AF3" s="392"/>
      <c r="AG3" s="392"/>
      <c r="AH3" s="392"/>
      <c r="AI3" s="392"/>
      <c r="AJ3" s="321" t="s">
        <v>1</v>
      </c>
      <c r="AK3" s="321"/>
      <c r="AL3" s="321"/>
      <c r="AM3" s="166"/>
      <c r="AN3" s="166"/>
      <c r="AO3" s="166"/>
      <c r="AP3" s="166"/>
    </row>
    <row r="4" spans="1:51" ht="14.1" customHeight="1" x14ac:dyDescent="0.25">
      <c r="J4" s="351" t="s">
        <v>28</v>
      </c>
      <c r="K4" s="352"/>
      <c r="L4" s="352"/>
      <c r="M4" s="352"/>
      <c r="N4" s="352"/>
      <c r="O4" s="352"/>
      <c r="P4" s="393"/>
      <c r="Q4" s="394"/>
      <c r="R4" s="394"/>
      <c r="S4" s="351" t="s">
        <v>29</v>
      </c>
      <c r="T4" s="352"/>
      <c r="U4" s="352"/>
      <c r="V4" s="352"/>
      <c r="W4" s="352"/>
      <c r="X4" s="352"/>
      <c r="Y4" s="395"/>
      <c r="Z4" s="395"/>
      <c r="AA4" s="395"/>
      <c r="AB4" s="395"/>
      <c r="AC4" s="396" t="s">
        <v>18969</v>
      </c>
      <c r="AD4" s="397"/>
      <c r="AE4" s="397"/>
      <c r="AF4" s="397"/>
      <c r="AG4" s="398"/>
      <c r="AH4" s="398"/>
      <c r="AI4" s="398"/>
      <c r="AJ4" s="398"/>
      <c r="AK4" s="398"/>
      <c r="AL4" s="398"/>
      <c r="AM4" s="398"/>
      <c r="AN4" s="398"/>
      <c r="AO4" s="398"/>
      <c r="AP4" s="399"/>
    </row>
    <row r="5" spans="1:51" ht="12" customHeight="1" x14ac:dyDescent="0.25">
      <c r="A5" s="111" t="s">
        <v>25</v>
      </c>
      <c r="B5" s="112"/>
      <c r="C5" s="112"/>
      <c r="D5" s="112"/>
      <c r="E5" s="112"/>
      <c r="F5" s="112"/>
      <c r="G5" s="384"/>
      <c r="H5" s="384"/>
      <c r="I5" s="385"/>
      <c r="J5" s="351" t="s">
        <v>2</v>
      </c>
      <c r="K5" s="352"/>
      <c r="L5" s="352"/>
      <c r="M5" s="352"/>
      <c r="N5" s="352"/>
      <c r="O5" s="352"/>
      <c r="P5" s="386" t="str">
        <f>IF(ISBLANK($G5),"",IF(ISTEXT(VLOOKUP($G5,'BVPŽ kodai'!A2:B9455,2,FALSE)),VLOOKUP($G5,'BVPŽ kodai'!A2:B9455,2,FALSE),"TOKIO BVPŽ kodo NĖRA!!!"))</f>
        <v/>
      </c>
      <c r="Q5" s="386"/>
      <c r="R5" s="386"/>
      <c r="S5" s="386"/>
      <c r="T5" s="386"/>
      <c r="U5" s="386"/>
      <c r="V5" s="386"/>
      <c r="W5" s="386"/>
      <c r="X5" s="386"/>
      <c r="Y5" s="386"/>
      <c r="Z5" s="386"/>
      <c r="AA5" s="386"/>
      <c r="AB5" s="386"/>
      <c r="AC5" s="386"/>
      <c r="AD5" s="386"/>
      <c r="AE5" s="386"/>
      <c r="AF5" s="386"/>
      <c r="AG5" s="386"/>
      <c r="AH5" s="386"/>
      <c r="AI5" s="386"/>
      <c r="AJ5" s="386"/>
      <c r="AK5" s="386"/>
      <c r="AL5" s="386"/>
      <c r="AM5" s="386"/>
      <c r="AN5" s="386"/>
      <c r="AO5" s="386"/>
      <c r="AP5" s="386"/>
      <c r="AQ5" s="386"/>
      <c r="AR5" s="386"/>
      <c r="AS5" s="386"/>
      <c r="AT5" s="386"/>
      <c r="AU5" s="386"/>
      <c r="AV5" s="386"/>
      <c r="AW5" s="386"/>
      <c r="AX5" s="386"/>
      <c r="AY5" s="387"/>
    </row>
    <row r="6" spans="1:51" ht="12" customHeight="1" x14ac:dyDescent="0.25">
      <c r="A6" s="111" t="s">
        <v>3</v>
      </c>
      <c r="B6" s="112"/>
      <c r="C6" s="112"/>
      <c r="D6" s="112"/>
      <c r="E6" s="112"/>
      <c r="F6" s="112"/>
      <c r="G6" s="112"/>
      <c r="H6" s="112"/>
      <c r="I6" s="112"/>
      <c r="J6" s="112"/>
      <c r="K6" s="388"/>
      <c r="L6" s="388"/>
      <c r="M6" s="388"/>
      <c r="N6" s="388"/>
      <c r="O6" s="388"/>
      <c r="P6" s="388"/>
      <c r="Q6" s="388"/>
      <c r="R6" s="388"/>
      <c r="S6" s="388"/>
      <c r="T6" s="388"/>
      <c r="U6" s="388"/>
      <c r="V6" s="388"/>
      <c r="W6" s="388"/>
      <c r="X6" s="388"/>
      <c r="Y6" s="388"/>
      <c r="Z6" s="388"/>
      <c r="AA6" s="388"/>
      <c r="AB6" s="388"/>
      <c r="AC6" s="388"/>
      <c r="AD6" s="388"/>
      <c r="AE6" s="388"/>
      <c r="AF6" s="388"/>
      <c r="AG6" s="388"/>
      <c r="AH6" s="388"/>
      <c r="AI6" s="388"/>
      <c r="AJ6" s="388"/>
      <c r="AK6" s="388"/>
      <c r="AL6" s="388"/>
      <c r="AM6" s="388"/>
      <c r="AN6" s="388"/>
      <c r="AO6" s="389"/>
      <c r="AP6" s="183" t="s">
        <v>23</v>
      </c>
      <c r="AQ6" s="184"/>
      <c r="AR6" s="184"/>
      <c r="AS6" s="184"/>
      <c r="AT6" s="184"/>
      <c r="AU6" s="184"/>
      <c r="AV6" s="163"/>
      <c r="AW6" s="163"/>
      <c r="AX6" s="163"/>
      <c r="AY6" s="164"/>
    </row>
    <row r="7" spans="1:51" ht="12" customHeight="1" x14ac:dyDescent="0.25">
      <c r="A7" s="369" t="s">
        <v>4</v>
      </c>
      <c r="B7" s="369"/>
      <c r="C7" s="369"/>
      <c r="D7" s="369"/>
      <c r="E7" s="369"/>
      <c r="F7" s="370"/>
      <c r="G7" s="39"/>
      <c r="H7" s="113" t="s">
        <v>5</v>
      </c>
      <c r="I7" s="113"/>
      <c r="J7" s="175"/>
      <c r="K7" s="40"/>
      <c r="L7" s="113" t="s">
        <v>6</v>
      </c>
      <c r="M7" s="113"/>
      <c r="N7" s="175"/>
      <c r="O7" s="371" t="s">
        <v>27</v>
      </c>
      <c r="P7" s="371"/>
      <c r="Q7" s="371"/>
      <c r="R7" s="372"/>
      <c r="S7" s="373"/>
      <c r="T7" s="374"/>
      <c r="U7" s="374"/>
      <c r="V7" s="225" t="s">
        <v>18970</v>
      </c>
      <c r="W7" s="267"/>
      <c r="X7" s="267"/>
      <c r="Y7" s="267"/>
      <c r="Z7" s="267"/>
      <c r="AA7" s="267"/>
      <c r="AB7" s="267"/>
      <c r="AC7" s="102" t="s">
        <v>18971</v>
      </c>
      <c r="AD7" s="102"/>
      <c r="AE7" s="102"/>
      <c r="AF7" s="102"/>
      <c r="AG7" s="102"/>
      <c r="AH7" s="102"/>
      <c r="AI7" s="102"/>
      <c r="AJ7" s="103"/>
      <c r="AK7" s="183" t="s">
        <v>64</v>
      </c>
      <c r="AL7" s="184"/>
      <c r="AM7" s="184"/>
      <c r="AN7" s="184"/>
      <c r="AO7" s="184"/>
      <c r="AP7" s="184"/>
      <c r="AQ7" s="362"/>
      <c r="AR7" s="363"/>
      <c r="AS7" s="163"/>
      <c r="AT7" s="163"/>
      <c r="AU7" s="163"/>
      <c r="AV7" s="123"/>
      <c r="AW7" s="123"/>
      <c r="AX7" s="124" t="s">
        <v>18979</v>
      </c>
      <c r="AY7" s="125"/>
    </row>
    <row r="8" spans="1:51" ht="6" customHeight="1" x14ac:dyDescent="0.25">
      <c r="A8" s="41"/>
      <c r="B8" s="42"/>
      <c r="C8" s="42"/>
      <c r="D8" s="42"/>
      <c r="E8" s="42"/>
      <c r="F8" s="42"/>
      <c r="G8" s="42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3"/>
      <c r="T8" s="3"/>
      <c r="U8" s="3"/>
      <c r="V8" s="3"/>
      <c r="W8" s="3"/>
      <c r="X8" s="3"/>
      <c r="Y8" s="3"/>
      <c r="Z8" s="19"/>
      <c r="AA8" s="19"/>
      <c r="AB8" s="19"/>
      <c r="AC8" s="19"/>
      <c r="AD8" s="20"/>
      <c r="AE8" s="20"/>
      <c r="AF8" s="20"/>
      <c r="AG8" s="20"/>
    </row>
    <row r="9" spans="1:51" ht="12" customHeight="1" x14ac:dyDescent="0.25">
      <c r="A9" s="364" t="s">
        <v>18980</v>
      </c>
      <c r="B9" s="365"/>
      <c r="C9" s="365"/>
      <c r="D9" s="365"/>
      <c r="E9" s="365"/>
      <c r="F9" s="365"/>
      <c r="G9" s="365"/>
      <c r="H9" s="365"/>
      <c r="I9" s="365"/>
      <c r="J9" s="365"/>
      <c r="K9" s="365"/>
      <c r="L9" s="365"/>
      <c r="M9" s="365"/>
      <c r="N9" s="365"/>
      <c r="O9" s="365"/>
      <c r="P9" s="365"/>
      <c r="Q9" s="365"/>
      <c r="R9" s="365"/>
      <c r="S9" s="365"/>
      <c r="T9" s="365"/>
      <c r="U9" s="365"/>
      <c r="V9" s="365"/>
      <c r="W9" s="365"/>
      <c r="X9" s="365"/>
      <c r="Y9" s="365"/>
      <c r="Z9" s="365"/>
      <c r="AA9" s="365"/>
      <c r="AB9" s="365"/>
      <c r="AC9" s="365"/>
      <c r="AD9" s="365"/>
      <c r="AE9" s="365"/>
      <c r="AF9" s="365"/>
      <c r="AG9" s="365"/>
      <c r="AH9" s="365"/>
      <c r="AI9" s="365"/>
      <c r="AJ9" s="365"/>
      <c r="AK9" s="365"/>
      <c r="AL9" s="365"/>
      <c r="AM9" s="365"/>
      <c r="AN9" s="365"/>
      <c r="AO9" s="365"/>
      <c r="AP9" s="365"/>
      <c r="AQ9" s="365"/>
      <c r="AR9" s="365"/>
      <c r="AS9" s="365"/>
      <c r="AT9" s="365"/>
      <c r="AU9" s="365"/>
      <c r="AV9" s="365"/>
      <c r="AW9" s="365"/>
      <c r="AX9" s="365"/>
      <c r="AY9" s="366"/>
    </row>
    <row r="10" spans="1:51" ht="12" customHeight="1" x14ac:dyDescent="0.25">
      <c r="A10" s="43" t="s">
        <v>58</v>
      </c>
      <c r="B10" s="367"/>
      <c r="C10" s="368"/>
      <c r="D10" s="368"/>
      <c r="E10" s="368"/>
      <c r="F10" s="368"/>
      <c r="G10" s="368"/>
      <c r="H10" s="368"/>
      <c r="I10" s="368"/>
      <c r="J10" s="368"/>
      <c r="K10" s="368"/>
      <c r="L10" s="368"/>
      <c r="M10" s="368"/>
      <c r="N10" s="368"/>
      <c r="O10" s="368"/>
      <c r="P10" s="44"/>
      <c r="Q10" s="45" t="str">
        <f>IF(P10&gt;0, V35,"X")</f>
        <v>X</v>
      </c>
      <c r="R10" s="17"/>
      <c r="S10" s="43" t="s">
        <v>57</v>
      </c>
      <c r="T10" s="122"/>
      <c r="U10" s="286"/>
      <c r="V10" s="286"/>
      <c r="W10" s="286"/>
      <c r="X10" s="286"/>
      <c r="Y10" s="286"/>
      <c r="Z10" s="286"/>
      <c r="AA10" s="286"/>
      <c r="AB10" s="286"/>
      <c r="AC10" s="286"/>
      <c r="AD10" s="286"/>
      <c r="AE10" s="286"/>
      <c r="AF10" s="286"/>
      <c r="AG10" s="44"/>
      <c r="AH10" s="46" t="str">
        <f>IF(AG10&gt;0,Y35,"X")</f>
        <v>X</v>
      </c>
      <c r="AI10" s="18"/>
      <c r="AJ10" s="43" t="s">
        <v>54</v>
      </c>
      <c r="AK10" s="122"/>
      <c r="AL10" s="286"/>
      <c r="AM10" s="286"/>
      <c r="AN10" s="286"/>
      <c r="AO10" s="286"/>
      <c r="AP10" s="286"/>
      <c r="AQ10" s="286"/>
      <c r="AR10" s="286"/>
      <c r="AS10" s="286"/>
      <c r="AT10" s="286"/>
      <c r="AU10" s="286"/>
      <c r="AV10" s="286"/>
      <c r="AW10" s="286"/>
      <c r="AX10" s="44"/>
      <c r="AY10" s="46" t="str">
        <f>IF(AX10&gt;0,AB35,"X")</f>
        <v>X</v>
      </c>
    </row>
    <row r="11" spans="1:51" ht="12" customHeight="1" x14ac:dyDescent="0.25">
      <c r="A11" s="43" t="s">
        <v>59</v>
      </c>
      <c r="B11" s="122"/>
      <c r="C11" s="286"/>
      <c r="D11" s="286"/>
      <c r="E11" s="286"/>
      <c r="F11" s="286"/>
      <c r="G11" s="286"/>
      <c r="H11" s="286"/>
      <c r="I11" s="286"/>
      <c r="J11" s="286"/>
      <c r="K11" s="286"/>
      <c r="L11" s="286"/>
      <c r="M11" s="286"/>
      <c r="N11" s="286"/>
      <c r="O11" s="286"/>
      <c r="P11" s="44"/>
      <c r="Q11" s="46" t="str">
        <f>IF(P11&gt;0, AE35,"X")</f>
        <v>X</v>
      </c>
      <c r="R11" s="18"/>
      <c r="S11" s="43" t="s">
        <v>56</v>
      </c>
      <c r="T11" s="122"/>
      <c r="U11" s="286"/>
      <c r="V11" s="286"/>
      <c r="W11" s="286"/>
      <c r="X11" s="286"/>
      <c r="Y11" s="286"/>
      <c r="Z11" s="286"/>
      <c r="AA11" s="286"/>
      <c r="AB11" s="286"/>
      <c r="AC11" s="286"/>
      <c r="AD11" s="286"/>
      <c r="AE11" s="286"/>
      <c r="AF11" s="286"/>
      <c r="AG11" s="44"/>
      <c r="AH11" s="46" t="str">
        <f>IF(AG11&gt;0,AH35,"X")</f>
        <v>X</v>
      </c>
      <c r="AI11" s="18"/>
      <c r="AJ11" s="43" t="s">
        <v>52</v>
      </c>
      <c r="AK11" s="122"/>
      <c r="AL11" s="286"/>
      <c r="AM11" s="286"/>
      <c r="AN11" s="286"/>
      <c r="AO11" s="286"/>
      <c r="AP11" s="286"/>
      <c r="AQ11" s="286"/>
      <c r="AR11" s="286"/>
      <c r="AS11" s="286"/>
      <c r="AT11" s="286"/>
      <c r="AU11" s="286"/>
      <c r="AV11" s="286"/>
      <c r="AW11" s="286"/>
      <c r="AX11" s="44"/>
      <c r="AY11" s="46" t="str">
        <f>IF(AX11&gt;0,AK35,"X")</f>
        <v>X</v>
      </c>
    </row>
    <row r="12" spans="1:51" ht="12" customHeight="1" x14ac:dyDescent="0.25">
      <c r="A12" s="43" t="s">
        <v>60</v>
      </c>
      <c r="B12" s="122"/>
      <c r="C12" s="286"/>
      <c r="D12" s="286"/>
      <c r="E12" s="286"/>
      <c r="F12" s="286"/>
      <c r="G12" s="286"/>
      <c r="H12" s="286"/>
      <c r="I12" s="286"/>
      <c r="J12" s="286"/>
      <c r="K12" s="286"/>
      <c r="L12" s="286"/>
      <c r="M12" s="286"/>
      <c r="N12" s="286"/>
      <c r="O12" s="286"/>
      <c r="P12" s="44"/>
      <c r="Q12" s="46" t="str">
        <f>IF(P12&gt;0, AN35,"X")</f>
        <v>X</v>
      </c>
      <c r="R12" s="18"/>
      <c r="S12" s="43" t="s">
        <v>55</v>
      </c>
      <c r="T12" s="186"/>
      <c r="U12" s="187"/>
      <c r="V12" s="187"/>
      <c r="W12" s="187"/>
      <c r="X12" s="187"/>
      <c r="Y12" s="187"/>
      <c r="Z12" s="187"/>
      <c r="AA12" s="187"/>
      <c r="AB12" s="187"/>
      <c r="AC12" s="187"/>
      <c r="AD12" s="187"/>
      <c r="AE12" s="187"/>
      <c r="AF12" s="187"/>
      <c r="AG12" s="44"/>
      <c r="AH12" s="46" t="str">
        <f>IF(AG12&gt;0,AQ35,"X")</f>
        <v>X</v>
      </c>
      <c r="AI12" s="18"/>
      <c r="AJ12" s="43" t="s">
        <v>53</v>
      </c>
      <c r="AK12" s="122"/>
      <c r="AL12" s="286"/>
      <c r="AM12" s="286"/>
      <c r="AN12" s="286"/>
      <c r="AO12" s="286"/>
      <c r="AP12" s="286"/>
      <c r="AQ12" s="286"/>
      <c r="AR12" s="286"/>
      <c r="AS12" s="286"/>
      <c r="AT12" s="286"/>
      <c r="AU12" s="286"/>
      <c r="AV12" s="286"/>
      <c r="AW12" s="286"/>
      <c r="AX12" s="44"/>
      <c r="AY12" s="46" t="str">
        <f>IF(AX12&gt;0,AT35,"X")</f>
        <v>X</v>
      </c>
    </row>
    <row r="13" spans="1:51" ht="5.25" customHeight="1" thickBot="1" x14ac:dyDescent="0.3"/>
    <row r="14" spans="1:51" ht="12.75" customHeight="1" x14ac:dyDescent="0.25">
      <c r="A14" s="359" t="s">
        <v>38</v>
      </c>
      <c r="B14" s="375" t="s">
        <v>8</v>
      </c>
      <c r="C14" s="198"/>
      <c r="D14" s="198"/>
      <c r="E14" s="198"/>
      <c r="F14" s="198"/>
      <c r="G14" s="198"/>
      <c r="H14" s="198"/>
      <c r="I14" s="198"/>
      <c r="J14" s="198"/>
      <c r="K14" s="198"/>
      <c r="L14" s="198"/>
      <c r="M14" s="198"/>
      <c r="N14" s="198"/>
      <c r="O14" s="198"/>
      <c r="P14" s="198"/>
      <c r="Q14" s="376"/>
      <c r="R14" s="380" t="s">
        <v>9</v>
      </c>
      <c r="S14" s="207"/>
      <c r="T14" s="206" t="s">
        <v>10</v>
      </c>
      <c r="U14" s="382"/>
      <c r="V14" s="191" t="s">
        <v>11</v>
      </c>
      <c r="W14" s="192"/>
      <c r="X14" s="192"/>
      <c r="Y14" s="192"/>
      <c r="Z14" s="192"/>
      <c r="AA14" s="192"/>
      <c r="AB14" s="192"/>
      <c r="AC14" s="192"/>
      <c r="AD14" s="192"/>
      <c r="AE14" s="192"/>
      <c r="AF14" s="192"/>
      <c r="AG14" s="192"/>
      <c r="AH14" s="192"/>
      <c r="AI14" s="192"/>
      <c r="AJ14" s="192"/>
      <c r="AK14" s="192"/>
      <c r="AL14" s="192"/>
      <c r="AM14" s="192"/>
      <c r="AN14" s="192"/>
      <c r="AO14" s="192"/>
      <c r="AP14" s="192"/>
      <c r="AQ14" s="192"/>
      <c r="AR14" s="192"/>
      <c r="AS14" s="192"/>
      <c r="AT14" s="192"/>
      <c r="AU14" s="192"/>
      <c r="AV14" s="193"/>
      <c r="AW14" s="270" t="s">
        <v>18978</v>
      </c>
      <c r="AX14" s="271"/>
      <c r="AY14" s="272"/>
    </row>
    <row r="15" spans="1:51" ht="11.25" customHeight="1" thickBot="1" x14ac:dyDescent="0.3">
      <c r="A15" s="360"/>
      <c r="B15" s="377"/>
      <c r="C15" s="201"/>
      <c r="D15" s="201"/>
      <c r="E15" s="201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378"/>
      <c r="R15" s="381"/>
      <c r="S15" s="209"/>
      <c r="T15" s="208"/>
      <c r="U15" s="383"/>
      <c r="V15" s="295" t="s">
        <v>12</v>
      </c>
      <c r="W15" s="296"/>
      <c r="X15" s="296"/>
      <c r="Y15" s="296"/>
      <c r="Z15" s="296"/>
      <c r="AA15" s="296"/>
      <c r="AB15" s="296"/>
      <c r="AC15" s="296"/>
      <c r="AD15" s="296"/>
      <c r="AE15" s="296"/>
      <c r="AF15" s="296"/>
      <c r="AG15" s="296"/>
      <c r="AH15" s="296"/>
      <c r="AI15" s="296"/>
      <c r="AJ15" s="296"/>
      <c r="AK15" s="296"/>
      <c r="AL15" s="296"/>
      <c r="AM15" s="296"/>
      <c r="AN15" s="296"/>
      <c r="AO15" s="296"/>
      <c r="AP15" s="296"/>
      <c r="AQ15" s="296"/>
      <c r="AR15" s="296"/>
      <c r="AS15" s="296"/>
      <c r="AT15" s="296"/>
      <c r="AU15" s="296"/>
      <c r="AV15" s="297"/>
      <c r="AW15" s="273"/>
      <c r="AX15" s="274"/>
      <c r="AY15" s="275"/>
    </row>
    <row r="16" spans="1:51" ht="12.75" customHeight="1" thickBot="1" x14ac:dyDescent="0.3">
      <c r="A16" s="361"/>
      <c r="B16" s="379"/>
      <c r="C16" s="204"/>
      <c r="D16" s="204"/>
      <c r="E16" s="204"/>
      <c r="F16" s="204"/>
      <c r="G16" s="204"/>
      <c r="H16" s="204"/>
      <c r="I16" s="201"/>
      <c r="J16" s="201"/>
      <c r="K16" s="201"/>
      <c r="L16" s="201"/>
      <c r="M16" s="201"/>
      <c r="N16" s="201"/>
      <c r="O16" s="201"/>
      <c r="P16" s="201"/>
      <c r="Q16" s="378"/>
      <c r="R16" s="381"/>
      <c r="S16" s="209"/>
      <c r="T16" s="208"/>
      <c r="U16" s="383"/>
      <c r="V16" s="298" t="s">
        <v>58</v>
      </c>
      <c r="W16" s="299"/>
      <c r="X16" s="300"/>
      <c r="Y16" s="298" t="s">
        <v>57</v>
      </c>
      <c r="Z16" s="299"/>
      <c r="AA16" s="300"/>
      <c r="AB16" s="298" t="s">
        <v>54</v>
      </c>
      <c r="AC16" s="299"/>
      <c r="AD16" s="300"/>
      <c r="AE16" s="298" t="s">
        <v>59</v>
      </c>
      <c r="AF16" s="299"/>
      <c r="AG16" s="300"/>
      <c r="AH16" s="298" t="s">
        <v>56</v>
      </c>
      <c r="AI16" s="299"/>
      <c r="AJ16" s="300"/>
      <c r="AK16" s="298" t="s">
        <v>52</v>
      </c>
      <c r="AL16" s="299"/>
      <c r="AM16" s="300"/>
      <c r="AN16" s="298" t="s">
        <v>60</v>
      </c>
      <c r="AO16" s="299"/>
      <c r="AP16" s="300"/>
      <c r="AQ16" s="298" t="s">
        <v>55</v>
      </c>
      <c r="AR16" s="299"/>
      <c r="AS16" s="300"/>
      <c r="AT16" s="298" t="s">
        <v>53</v>
      </c>
      <c r="AU16" s="299"/>
      <c r="AV16" s="300"/>
      <c r="AW16" s="276"/>
      <c r="AX16" s="277"/>
      <c r="AY16" s="278"/>
    </row>
    <row r="17" spans="1:51" ht="12" customHeight="1" x14ac:dyDescent="0.25">
      <c r="A17" s="31">
        <v>1</v>
      </c>
      <c r="B17" s="353"/>
      <c r="C17" s="354"/>
      <c r="D17" s="354"/>
      <c r="E17" s="150"/>
      <c r="F17" s="151"/>
      <c r="G17" s="151"/>
      <c r="H17" s="358"/>
      <c r="I17" s="119"/>
      <c r="J17" s="289"/>
      <c r="K17" s="289"/>
      <c r="L17" s="289"/>
      <c r="M17" s="289"/>
      <c r="N17" s="289"/>
      <c r="O17" s="289"/>
      <c r="P17" s="289"/>
      <c r="Q17" s="117"/>
      <c r="R17" s="288"/>
      <c r="S17" s="228"/>
      <c r="T17" s="226"/>
      <c r="U17" s="227"/>
      <c r="V17" s="293"/>
      <c r="W17" s="290"/>
      <c r="X17" s="290"/>
      <c r="Y17" s="290"/>
      <c r="Z17" s="290"/>
      <c r="AA17" s="290"/>
      <c r="AB17" s="290"/>
      <c r="AC17" s="290"/>
      <c r="AD17" s="290"/>
      <c r="AE17" s="291"/>
      <c r="AF17" s="291"/>
      <c r="AG17" s="291"/>
      <c r="AH17" s="290"/>
      <c r="AI17" s="290"/>
      <c r="AJ17" s="290"/>
      <c r="AK17" s="290"/>
      <c r="AL17" s="290"/>
      <c r="AM17" s="290"/>
      <c r="AN17" s="290"/>
      <c r="AO17" s="290"/>
      <c r="AP17" s="290"/>
      <c r="AQ17" s="291"/>
      <c r="AR17" s="291"/>
      <c r="AS17" s="291"/>
      <c r="AT17" s="290"/>
      <c r="AU17" s="290"/>
      <c r="AV17" s="292"/>
      <c r="AW17" s="280" t="str">
        <f>IF(R17=0,"",IF(V35=1,R17*V17,IF(Y35=1,R17*Y17,IF(AB35=1,R17*AB17,IF(AE35=1,R17*AE17,IF(AH35=1,R17*AH17,IF(AK35=1,R17*AK17,IF(AN35=1,R17*AN17,IF(AQ35=1,R17*AQ17,R17*AT17)))))))))</f>
        <v/>
      </c>
      <c r="AX17" s="281"/>
      <c r="AY17" s="282"/>
    </row>
    <row r="18" spans="1:51" ht="12" customHeight="1" x14ac:dyDescent="0.25">
      <c r="A18" s="32">
        <v>2</v>
      </c>
      <c r="B18" s="353"/>
      <c r="C18" s="354"/>
      <c r="D18" s="354"/>
      <c r="E18" s="137"/>
      <c r="F18" s="138"/>
      <c r="G18" s="138"/>
      <c r="H18" s="356"/>
      <c r="I18" s="122"/>
      <c r="J18" s="286"/>
      <c r="K18" s="286"/>
      <c r="L18" s="286"/>
      <c r="M18" s="286"/>
      <c r="N18" s="286"/>
      <c r="O18" s="286"/>
      <c r="P18" s="286"/>
      <c r="Q18" s="120"/>
      <c r="R18" s="252"/>
      <c r="S18" s="143"/>
      <c r="T18" s="141"/>
      <c r="U18" s="142"/>
      <c r="V18" s="294"/>
      <c r="W18" s="144"/>
      <c r="X18" s="144"/>
      <c r="Y18" s="144"/>
      <c r="Z18" s="144"/>
      <c r="AA18" s="144"/>
      <c r="AB18" s="144"/>
      <c r="AC18" s="144"/>
      <c r="AD18" s="144"/>
      <c r="AE18" s="145"/>
      <c r="AF18" s="145"/>
      <c r="AG18" s="145"/>
      <c r="AH18" s="144"/>
      <c r="AI18" s="144"/>
      <c r="AJ18" s="144"/>
      <c r="AK18" s="144"/>
      <c r="AL18" s="144"/>
      <c r="AM18" s="144"/>
      <c r="AN18" s="144"/>
      <c r="AO18" s="144"/>
      <c r="AP18" s="144"/>
      <c r="AQ18" s="145"/>
      <c r="AR18" s="145"/>
      <c r="AS18" s="145"/>
      <c r="AT18" s="144"/>
      <c r="AU18" s="144"/>
      <c r="AV18" s="251"/>
      <c r="AW18" s="283" t="str">
        <f t="shared" ref="AW18:AW31" si="0">IF(R18=0,"",IF(V$35=1,R18*V18,IF(Y$35=1,R18*Y18,IF(AB$35=1,R18*AB18,IF(AE$35=1,R18*AE18,IF(AH$35=1,R18*AH18,IF(AK$35=1,R18*AK18,IF(AN$35=1,R18*AN18,IF(AQ$35=1,R18*AQ18,R18*AT18)))))))))</f>
        <v/>
      </c>
      <c r="AX18" s="284"/>
      <c r="AY18" s="285"/>
    </row>
    <row r="19" spans="1:51" ht="12" customHeight="1" x14ac:dyDescent="0.25">
      <c r="A19" s="32">
        <v>3</v>
      </c>
      <c r="B19" s="353"/>
      <c r="C19" s="354"/>
      <c r="D19" s="354"/>
      <c r="E19" s="137"/>
      <c r="F19" s="138"/>
      <c r="G19" s="138"/>
      <c r="H19" s="356"/>
      <c r="I19" s="122"/>
      <c r="J19" s="286"/>
      <c r="K19" s="286"/>
      <c r="L19" s="286"/>
      <c r="M19" s="286"/>
      <c r="N19" s="286"/>
      <c r="O19" s="286"/>
      <c r="P19" s="286"/>
      <c r="Q19" s="120"/>
      <c r="R19" s="252"/>
      <c r="S19" s="143"/>
      <c r="T19" s="141"/>
      <c r="U19" s="142"/>
      <c r="V19" s="294"/>
      <c r="W19" s="144"/>
      <c r="X19" s="144"/>
      <c r="Y19" s="144"/>
      <c r="Z19" s="144"/>
      <c r="AA19" s="144"/>
      <c r="AB19" s="144"/>
      <c r="AC19" s="144"/>
      <c r="AD19" s="144"/>
      <c r="AE19" s="145"/>
      <c r="AF19" s="145"/>
      <c r="AG19" s="145"/>
      <c r="AH19" s="144"/>
      <c r="AI19" s="144"/>
      <c r="AJ19" s="144"/>
      <c r="AK19" s="144"/>
      <c r="AL19" s="144"/>
      <c r="AM19" s="144"/>
      <c r="AN19" s="144"/>
      <c r="AO19" s="144"/>
      <c r="AP19" s="144"/>
      <c r="AQ19" s="145"/>
      <c r="AR19" s="145"/>
      <c r="AS19" s="145"/>
      <c r="AT19" s="144"/>
      <c r="AU19" s="144"/>
      <c r="AV19" s="251"/>
      <c r="AW19" s="283" t="str">
        <f t="shared" si="0"/>
        <v/>
      </c>
      <c r="AX19" s="284"/>
      <c r="AY19" s="285"/>
    </row>
    <row r="20" spans="1:51" ht="12" customHeight="1" x14ac:dyDescent="0.25">
      <c r="A20" s="32">
        <v>4</v>
      </c>
      <c r="B20" s="353"/>
      <c r="C20" s="354"/>
      <c r="D20" s="354"/>
      <c r="E20" s="137"/>
      <c r="F20" s="138"/>
      <c r="G20" s="138"/>
      <c r="H20" s="356"/>
      <c r="I20" s="122"/>
      <c r="J20" s="286"/>
      <c r="K20" s="286"/>
      <c r="L20" s="286"/>
      <c r="M20" s="286"/>
      <c r="N20" s="286"/>
      <c r="O20" s="286"/>
      <c r="P20" s="286"/>
      <c r="Q20" s="120"/>
      <c r="R20" s="252"/>
      <c r="S20" s="143"/>
      <c r="T20" s="141"/>
      <c r="U20" s="142"/>
      <c r="V20" s="294"/>
      <c r="W20" s="144"/>
      <c r="X20" s="144"/>
      <c r="Y20" s="144"/>
      <c r="Z20" s="144"/>
      <c r="AA20" s="144"/>
      <c r="AB20" s="144"/>
      <c r="AC20" s="144"/>
      <c r="AD20" s="144"/>
      <c r="AE20" s="145"/>
      <c r="AF20" s="145"/>
      <c r="AG20" s="145"/>
      <c r="AH20" s="144"/>
      <c r="AI20" s="144"/>
      <c r="AJ20" s="144"/>
      <c r="AK20" s="144"/>
      <c r="AL20" s="144"/>
      <c r="AM20" s="144"/>
      <c r="AN20" s="144"/>
      <c r="AO20" s="144"/>
      <c r="AP20" s="144"/>
      <c r="AQ20" s="145"/>
      <c r="AR20" s="145"/>
      <c r="AS20" s="145"/>
      <c r="AT20" s="144"/>
      <c r="AU20" s="144"/>
      <c r="AV20" s="251"/>
      <c r="AW20" s="283" t="str">
        <f t="shared" si="0"/>
        <v/>
      </c>
      <c r="AX20" s="284"/>
      <c r="AY20" s="285"/>
    </row>
    <row r="21" spans="1:51" ht="12" customHeight="1" x14ac:dyDescent="0.25">
      <c r="A21" s="32">
        <v>5</v>
      </c>
      <c r="B21" s="353"/>
      <c r="C21" s="354"/>
      <c r="D21" s="354"/>
      <c r="E21" s="137"/>
      <c r="F21" s="138"/>
      <c r="G21" s="138"/>
      <c r="H21" s="356"/>
      <c r="I21" s="122"/>
      <c r="J21" s="286"/>
      <c r="K21" s="286"/>
      <c r="L21" s="286"/>
      <c r="M21" s="286"/>
      <c r="N21" s="286"/>
      <c r="O21" s="286"/>
      <c r="P21" s="286"/>
      <c r="Q21" s="120"/>
      <c r="R21" s="252"/>
      <c r="S21" s="143"/>
      <c r="T21" s="141"/>
      <c r="U21" s="142"/>
      <c r="V21" s="294"/>
      <c r="W21" s="144"/>
      <c r="X21" s="144"/>
      <c r="Y21" s="144"/>
      <c r="Z21" s="144"/>
      <c r="AA21" s="144"/>
      <c r="AB21" s="144"/>
      <c r="AC21" s="144"/>
      <c r="AD21" s="144"/>
      <c r="AE21" s="145"/>
      <c r="AF21" s="145"/>
      <c r="AG21" s="145"/>
      <c r="AH21" s="144"/>
      <c r="AI21" s="144"/>
      <c r="AJ21" s="144"/>
      <c r="AK21" s="144"/>
      <c r="AL21" s="144"/>
      <c r="AM21" s="144"/>
      <c r="AN21" s="144"/>
      <c r="AO21" s="144"/>
      <c r="AP21" s="144"/>
      <c r="AQ21" s="145"/>
      <c r="AR21" s="145"/>
      <c r="AS21" s="145"/>
      <c r="AT21" s="144"/>
      <c r="AU21" s="144"/>
      <c r="AV21" s="251"/>
      <c r="AW21" s="283" t="str">
        <f t="shared" si="0"/>
        <v/>
      </c>
      <c r="AX21" s="284"/>
      <c r="AY21" s="285"/>
    </row>
    <row r="22" spans="1:51" ht="12" customHeight="1" x14ac:dyDescent="0.25">
      <c r="A22" s="32">
        <v>6</v>
      </c>
      <c r="B22" s="353"/>
      <c r="C22" s="354"/>
      <c r="D22" s="354"/>
      <c r="E22" s="137"/>
      <c r="F22" s="138"/>
      <c r="G22" s="138"/>
      <c r="H22" s="356"/>
      <c r="I22" s="122"/>
      <c r="J22" s="286"/>
      <c r="K22" s="286"/>
      <c r="L22" s="286"/>
      <c r="M22" s="286"/>
      <c r="N22" s="286"/>
      <c r="O22" s="286"/>
      <c r="P22" s="286"/>
      <c r="Q22" s="120"/>
      <c r="R22" s="252"/>
      <c r="S22" s="143"/>
      <c r="T22" s="141"/>
      <c r="U22" s="142"/>
      <c r="V22" s="294"/>
      <c r="W22" s="144"/>
      <c r="X22" s="144"/>
      <c r="Y22" s="144"/>
      <c r="Z22" s="144"/>
      <c r="AA22" s="144"/>
      <c r="AB22" s="144"/>
      <c r="AC22" s="144"/>
      <c r="AD22" s="144"/>
      <c r="AE22" s="145"/>
      <c r="AF22" s="145"/>
      <c r="AG22" s="145"/>
      <c r="AH22" s="144"/>
      <c r="AI22" s="144"/>
      <c r="AJ22" s="144"/>
      <c r="AK22" s="144"/>
      <c r="AL22" s="144"/>
      <c r="AM22" s="144"/>
      <c r="AN22" s="144"/>
      <c r="AO22" s="144"/>
      <c r="AP22" s="144"/>
      <c r="AQ22" s="145"/>
      <c r="AR22" s="145"/>
      <c r="AS22" s="145"/>
      <c r="AT22" s="144"/>
      <c r="AU22" s="144"/>
      <c r="AV22" s="251"/>
      <c r="AW22" s="283" t="str">
        <f t="shared" si="0"/>
        <v/>
      </c>
      <c r="AX22" s="284"/>
      <c r="AY22" s="285"/>
    </row>
    <row r="23" spans="1:51" ht="12" customHeight="1" x14ac:dyDescent="0.25">
      <c r="A23" s="32">
        <v>7</v>
      </c>
      <c r="B23" s="353"/>
      <c r="C23" s="354"/>
      <c r="D23" s="354"/>
      <c r="E23" s="137"/>
      <c r="F23" s="138"/>
      <c r="G23" s="138"/>
      <c r="H23" s="356"/>
      <c r="I23" s="122"/>
      <c r="J23" s="286"/>
      <c r="K23" s="286"/>
      <c r="L23" s="286"/>
      <c r="M23" s="286"/>
      <c r="N23" s="286"/>
      <c r="O23" s="286"/>
      <c r="P23" s="286"/>
      <c r="Q23" s="120"/>
      <c r="R23" s="252"/>
      <c r="S23" s="143"/>
      <c r="T23" s="141"/>
      <c r="U23" s="142"/>
      <c r="V23" s="294"/>
      <c r="W23" s="144"/>
      <c r="X23" s="144"/>
      <c r="Y23" s="144"/>
      <c r="Z23" s="144"/>
      <c r="AA23" s="144"/>
      <c r="AB23" s="144"/>
      <c r="AC23" s="144"/>
      <c r="AD23" s="144"/>
      <c r="AE23" s="145"/>
      <c r="AF23" s="145"/>
      <c r="AG23" s="145"/>
      <c r="AH23" s="144"/>
      <c r="AI23" s="144"/>
      <c r="AJ23" s="144"/>
      <c r="AK23" s="144"/>
      <c r="AL23" s="144"/>
      <c r="AM23" s="144"/>
      <c r="AN23" s="144"/>
      <c r="AO23" s="144"/>
      <c r="AP23" s="144"/>
      <c r="AQ23" s="145"/>
      <c r="AR23" s="145"/>
      <c r="AS23" s="145"/>
      <c r="AT23" s="144"/>
      <c r="AU23" s="144"/>
      <c r="AV23" s="251"/>
      <c r="AW23" s="283" t="str">
        <f t="shared" si="0"/>
        <v/>
      </c>
      <c r="AX23" s="284"/>
      <c r="AY23" s="285"/>
    </row>
    <row r="24" spans="1:51" ht="12" customHeight="1" x14ac:dyDescent="0.25">
      <c r="A24" s="32">
        <v>8</v>
      </c>
      <c r="B24" s="353"/>
      <c r="C24" s="354"/>
      <c r="D24" s="354"/>
      <c r="E24" s="137"/>
      <c r="F24" s="138"/>
      <c r="G24" s="138"/>
      <c r="H24" s="356"/>
      <c r="I24" s="122"/>
      <c r="J24" s="286"/>
      <c r="K24" s="286"/>
      <c r="L24" s="286"/>
      <c r="M24" s="286"/>
      <c r="N24" s="286"/>
      <c r="O24" s="286"/>
      <c r="P24" s="286"/>
      <c r="Q24" s="120"/>
      <c r="R24" s="252"/>
      <c r="S24" s="143"/>
      <c r="T24" s="141"/>
      <c r="U24" s="142"/>
      <c r="V24" s="294"/>
      <c r="W24" s="144"/>
      <c r="X24" s="144"/>
      <c r="Y24" s="144"/>
      <c r="Z24" s="144"/>
      <c r="AA24" s="144"/>
      <c r="AB24" s="144"/>
      <c r="AC24" s="144"/>
      <c r="AD24" s="144"/>
      <c r="AE24" s="145"/>
      <c r="AF24" s="145"/>
      <c r="AG24" s="145"/>
      <c r="AH24" s="144"/>
      <c r="AI24" s="144"/>
      <c r="AJ24" s="144"/>
      <c r="AK24" s="144"/>
      <c r="AL24" s="144"/>
      <c r="AM24" s="144"/>
      <c r="AN24" s="144"/>
      <c r="AO24" s="144"/>
      <c r="AP24" s="144"/>
      <c r="AQ24" s="145"/>
      <c r="AR24" s="145"/>
      <c r="AS24" s="145"/>
      <c r="AT24" s="144"/>
      <c r="AU24" s="144"/>
      <c r="AV24" s="251"/>
      <c r="AW24" s="283" t="str">
        <f t="shared" si="0"/>
        <v/>
      </c>
      <c r="AX24" s="284"/>
      <c r="AY24" s="285"/>
    </row>
    <row r="25" spans="1:51" ht="12" customHeight="1" x14ac:dyDescent="0.25">
      <c r="A25" s="33">
        <v>9</v>
      </c>
      <c r="B25" s="353"/>
      <c r="C25" s="354"/>
      <c r="D25" s="354"/>
      <c r="E25" s="137"/>
      <c r="F25" s="138"/>
      <c r="G25" s="138"/>
      <c r="H25" s="356"/>
      <c r="I25" s="122"/>
      <c r="J25" s="286"/>
      <c r="K25" s="286"/>
      <c r="L25" s="286"/>
      <c r="M25" s="286"/>
      <c r="N25" s="286"/>
      <c r="O25" s="286"/>
      <c r="P25" s="286"/>
      <c r="Q25" s="120"/>
      <c r="R25" s="252"/>
      <c r="S25" s="143"/>
      <c r="T25" s="141"/>
      <c r="U25" s="142"/>
      <c r="V25" s="294"/>
      <c r="W25" s="144"/>
      <c r="X25" s="144"/>
      <c r="Y25" s="144"/>
      <c r="Z25" s="144"/>
      <c r="AA25" s="144"/>
      <c r="AB25" s="144"/>
      <c r="AC25" s="144"/>
      <c r="AD25" s="144"/>
      <c r="AE25" s="145"/>
      <c r="AF25" s="145"/>
      <c r="AG25" s="145"/>
      <c r="AH25" s="144"/>
      <c r="AI25" s="144"/>
      <c r="AJ25" s="144"/>
      <c r="AK25" s="144"/>
      <c r="AL25" s="144"/>
      <c r="AM25" s="144"/>
      <c r="AN25" s="144"/>
      <c r="AO25" s="144"/>
      <c r="AP25" s="144"/>
      <c r="AQ25" s="145"/>
      <c r="AR25" s="145"/>
      <c r="AS25" s="145"/>
      <c r="AT25" s="144"/>
      <c r="AU25" s="144"/>
      <c r="AV25" s="251"/>
      <c r="AW25" s="283" t="str">
        <f t="shared" si="0"/>
        <v/>
      </c>
      <c r="AX25" s="284"/>
      <c r="AY25" s="285"/>
    </row>
    <row r="26" spans="1:51" ht="12" customHeight="1" x14ac:dyDescent="0.25">
      <c r="A26" s="32">
        <v>10</v>
      </c>
      <c r="B26" s="353"/>
      <c r="C26" s="354"/>
      <c r="D26" s="354"/>
      <c r="E26" s="137"/>
      <c r="F26" s="138"/>
      <c r="G26" s="138"/>
      <c r="H26" s="356"/>
      <c r="I26" s="122"/>
      <c r="J26" s="286"/>
      <c r="K26" s="286"/>
      <c r="L26" s="286"/>
      <c r="M26" s="286"/>
      <c r="N26" s="286"/>
      <c r="O26" s="286"/>
      <c r="P26" s="286"/>
      <c r="Q26" s="120"/>
      <c r="R26" s="252"/>
      <c r="S26" s="143"/>
      <c r="T26" s="141"/>
      <c r="U26" s="142"/>
      <c r="V26" s="294"/>
      <c r="W26" s="144"/>
      <c r="X26" s="144"/>
      <c r="Y26" s="144"/>
      <c r="Z26" s="144"/>
      <c r="AA26" s="144"/>
      <c r="AB26" s="144"/>
      <c r="AC26" s="144"/>
      <c r="AD26" s="144"/>
      <c r="AE26" s="145"/>
      <c r="AF26" s="145"/>
      <c r="AG26" s="145"/>
      <c r="AH26" s="144"/>
      <c r="AI26" s="144"/>
      <c r="AJ26" s="144"/>
      <c r="AK26" s="144"/>
      <c r="AL26" s="144"/>
      <c r="AM26" s="144"/>
      <c r="AN26" s="144"/>
      <c r="AO26" s="144"/>
      <c r="AP26" s="144"/>
      <c r="AQ26" s="145"/>
      <c r="AR26" s="145"/>
      <c r="AS26" s="145"/>
      <c r="AT26" s="144"/>
      <c r="AU26" s="144"/>
      <c r="AV26" s="251"/>
      <c r="AW26" s="283" t="str">
        <f t="shared" si="0"/>
        <v/>
      </c>
      <c r="AX26" s="284"/>
      <c r="AY26" s="285"/>
    </row>
    <row r="27" spans="1:51" ht="12" customHeight="1" x14ac:dyDescent="0.25">
      <c r="A27" s="32">
        <v>11</v>
      </c>
      <c r="B27" s="353"/>
      <c r="C27" s="354"/>
      <c r="D27" s="354"/>
      <c r="E27" s="137"/>
      <c r="F27" s="138"/>
      <c r="G27" s="138"/>
      <c r="H27" s="356"/>
      <c r="I27" s="122"/>
      <c r="J27" s="286"/>
      <c r="K27" s="286"/>
      <c r="L27" s="286"/>
      <c r="M27" s="286"/>
      <c r="N27" s="286"/>
      <c r="O27" s="286"/>
      <c r="P27" s="286"/>
      <c r="Q27" s="120"/>
      <c r="R27" s="252"/>
      <c r="S27" s="143"/>
      <c r="T27" s="141"/>
      <c r="U27" s="142"/>
      <c r="V27" s="294"/>
      <c r="W27" s="144"/>
      <c r="X27" s="144"/>
      <c r="Y27" s="144"/>
      <c r="Z27" s="144"/>
      <c r="AA27" s="144"/>
      <c r="AB27" s="144"/>
      <c r="AC27" s="144"/>
      <c r="AD27" s="144"/>
      <c r="AE27" s="145"/>
      <c r="AF27" s="145"/>
      <c r="AG27" s="145"/>
      <c r="AH27" s="144"/>
      <c r="AI27" s="144"/>
      <c r="AJ27" s="144"/>
      <c r="AK27" s="144"/>
      <c r="AL27" s="144"/>
      <c r="AM27" s="144"/>
      <c r="AN27" s="144"/>
      <c r="AO27" s="144"/>
      <c r="AP27" s="144"/>
      <c r="AQ27" s="145"/>
      <c r="AR27" s="145"/>
      <c r="AS27" s="145"/>
      <c r="AT27" s="144"/>
      <c r="AU27" s="144"/>
      <c r="AV27" s="251"/>
      <c r="AW27" s="283" t="str">
        <f t="shared" si="0"/>
        <v/>
      </c>
      <c r="AX27" s="284"/>
      <c r="AY27" s="285"/>
    </row>
    <row r="28" spans="1:51" ht="12" customHeight="1" x14ac:dyDescent="0.25">
      <c r="A28" s="32">
        <v>12</v>
      </c>
      <c r="B28" s="353"/>
      <c r="C28" s="354"/>
      <c r="D28" s="354"/>
      <c r="E28" s="137"/>
      <c r="F28" s="138"/>
      <c r="G28" s="138"/>
      <c r="H28" s="356"/>
      <c r="I28" s="122"/>
      <c r="J28" s="286"/>
      <c r="K28" s="286"/>
      <c r="L28" s="286"/>
      <c r="M28" s="286"/>
      <c r="N28" s="286"/>
      <c r="O28" s="286"/>
      <c r="P28" s="286"/>
      <c r="Q28" s="120"/>
      <c r="R28" s="252"/>
      <c r="S28" s="143"/>
      <c r="T28" s="141"/>
      <c r="U28" s="142"/>
      <c r="V28" s="294"/>
      <c r="W28" s="144"/>
      <c r="X28" s="144"/>
      <c r="Y28" s="144"/>
      <c r="Z28" s="144"/>
      <c r="AA28" s="144"/>
      <c r="AB28" s="144"/>
      <c r="AC28" s="144"/>
      <c r="AD28" s="144"/>
      <c r="AE28" s="145"/>
      <c r="AF28" s="145"/>
      <c r="AG28" s="145"/>
      <c r="AH28" s="144"/>
      <c r="AI28" s="144"/>
      <c r="AJ28" s="144"/>
      <c r="AK28" s="144"/>
      <c r="AL28" s="144"/>
      <c r="AM28" s="144"/>
      <c r="AN28" s="144"/>
      <c r="AO28" s="144"/>
      <c r="AP28" s="144"/>
      <c r="AQ28" s="145"/>
      <c r="AR28" s="145"/>
      <c r="AS28" s="145"/>
      <c r="AT28" s="144"/>
      <c r="AU28" s="144"/>
      <c r="AV28" s="251"/>
      <c r="AW28" s="283" t="str">
        <f t="shared" si="0"/>
        <v/>
      </c>
      <c r="AX28" s="284"/>
      <c r="AY28" s="285"/>
    </row>
    <row r="29" spans="1:51" ht="12" customHeight="1" x14ac:dyDescent="0.25">
      <c r="A29" s="32">
        <v>13</v>
      </c>
      <c r="B29" s="353"/>
      <c r="C29" s="354"/>
      <c r="D29" s="354"/>
      <c r="E29" s="137"/>
      <c r="F29" s="138"/>
      <c r="G29" s="138"/>
      <c r="H29" s="356"/>
      <c r="I29" s="122"/>
      <c r="J29" s="286"/>
      <c r="K29" s="286"/>
      <c r="L29" s="286"/>
      <c r="M29" s="286"/>
      <c r="N29" s="286"/>
      <c r="O29" s="286"/>
      <c r="P29" s="286"/>
      <c r="Q29" s="120"/>
      <c r="R29" s="252"/>
      <c r="S29" s="143"/>
      <c r="T29" s="141"/>
      <c r="U29" s="142"/>
      <c r="V29" s="294"/>
      <c r="W29" s="144"/>
      <c r="X29" s="144"/>
      <c r="Y29" s="144"/>
      <c r="Z29" s="144"/>
      <c r="AA29" s="144"/>
      <c r="AB29" s="144"/>
      <c r="AC29" s="144"/>
      <c r="AD29" s="144"/>
      <c r="AE29" s="145"/>
      <c r="AF29" s="145"/>
      <c r="AG29" s="145"/>
      <c r="AH29" s="144"/>
      <c r="AI29" s="144"/>
      <c r="AJ29" s="144"/>
      <c r="AK29" s="144"/>
      <c r="AL29" s="144"/>
      <c r="AM29" s="144"/>
      <c r="AN29" s="144"/>
      <c r="AO29" s="144"/>
      <c r="AP29" s="144"/>
      <c r="AQ29" s="145"/>
      <c r="AR29" s="145"/>
      <c r="AS29" s="145"/>
      <c r="AT29" s="144"/>
      <c r="AU29" s="144"/>
      <c r="AV29" s="251"/>
      <c r="AW29" s="283" t="str">
        <f t="shared" si="0"/>
        <v/>
      </c>
      <c r="AX29" s="284"/>
      <c r="AY29" s="285"/>
    </row>
    <row r="30" spans="1:51" ht="12" customHeight="1" x14ac:dyDescent="0.25">
      <c r="A30" s="32">
        <v>14</v>
      </c>
      <c r="B30" s="353"/>
      <c r="C30" s="354"/>
      <c r="D30" s="354"/>
      <c r="E30" s="137"/>
      <c r="F30" s="138"/>
      <c r="G30" s="138"/>
      <c r="H30" s="356"/>
      <c r="I30" s="122"/>
      <c r="J30" s="286"/>
      <c r="K30" s="286"/>
      <c r="L30" s="286"/>
      <c r="M30" s="286"/>
      <c r="N30" s="286"/>
      <c r="O30" s="286"/>
      <c r="P30" s="286"/>
      <c r="Q30" s="120"/>
      <c r="R30" s="252"/>
      <c r="S30" s="143"/>
      <c r="T30" s="141"/>
      <c r="U30" s="142"/>
      <c r="V30" s="294"/>
      <c r="W30" s="144"/>
      <c r="X30" s="144"/>
      <c r="Y30" s="144"/>
      <c r="Z30" s="144"/>
      <c r="AA30" s="144"/>
      <c r="AB30" s="144"/>
      <c r="AC30" s="144"/>
      <c r="AD30" s="144"/>
      <c r="AE30" s="145"/>
      <c r="AF30" s="145"/>
      <c r="AG30" s="145"/>
      <c r="AH30" s="144"/>
      <c r="AI30" s="144"/>
      <c r="AJ30" s="144"/>
      <c r="AK30" s="144"/>
      <c r="AL30" s="144"/>
      <c r="AM30" s="144"/>
      <c r="AN30" s="144"/>
      <c r="AO30" s="144"/>
      <c r="AP30" s="144"/>
      <c r="AQ30" s="145"/>
      <c r="AR30" s="145"/>
      <c r="AS30" s="145"/>
      <c r="AT30" s="144"/>
      <c r="AU30" s="144"/>
      <c r="AV30" s="251"/>
      <c r="AW30" s="283" t="str">
        <f t="shared" si="0"/>
        <v/>
      </c>
      <c r="AX30" s="284"/>
      <c r="AY30" s="285"/>
    </row>
    <row r="31" spans="1:51" ht="12" customHeight="1" thickBot="1" x14ac:dyDescent="0.3">
      <c r="A31" s="34">
        <v>15</v>
      </c>
      <c r="B31" s="353"/>
      <c r="C31" s="354"/>
      <c r="D31" s="354"/>
      <c r="E31" s="115"/>
      <c r="F31" s="116"/>
      <c r="G31" s="116"/>
      <c r="H31" s="355"/>
      <c r="I31" s="136"/>
      <c r="J31" s="287"/>
      <c r="K31" s="287"/>
      <c r="L31" s="287"/>
      <c r="M31" s="287"/>
      <c r="N31" s="287"/>
      <c r="O31" s="287"/>
      <c r="P31" s="287"/>
      <c r="Q31" s="134"/>
      <c r="R31" s="279"/>
      <c r="S31" s="127"/>
      <c r="T31" s="128"/>
      <c r="U31" s="129"/>
      <c r="V31" s="357"/>
      <c r="W31" s="131"/>
      <c r="X31" s="131"/>
      <c r="Y31" s="131"/>
      <c r="Z31" s="131"/>
      <c r="AA31" s="131"/>
      <c r="AB31" s="131"/>
      <c r="AC31" s="131"/>
      <c r="AD31" s="131"/>
      <c r="AE31" s="132"/>
      <c r="AF31" s="132"/>
      <c r="AG31" s="132"/>
      <c r="AH31" s="131"/>
      <c r="AI31" s="131"/>
      <c r="AJ31" s="131"/>
      <c r="AK31" s="131"/>
      <c r="AL31" s="131"/>
      <c r="AM31" s="131"/>
      <c r="AN31" s="131"/>
      <c r="AO31" s="131"/>
      <c r="AP31" s="131"/>
      <c r="AQ31" s="132"/>
      <c r="AR31" s="132"/>
      <c r="AS31" s="132"/>
      <c r="AT31" s="131"/>
      <c r="AU31" s="131"/>
      <c r="AV31" s="253"/>
      <c r="AW31" s="283" t="str">
        <f t="shared" si="0"/>
        <v/>
      </c>
      <c r="AX31" s="284"/>
      <c r="AY31" s="285"/>
    </row>
    <row r="32" spans="1:51" ht="12" customHeight="1" x14ac:dyDescent="0.25">
      <c r="A32" s="263" t="s">
        <v>13</v>
      </c>
      <c r="B32" s="264"/>
      <c r="C32" s="264"/>
      <c r="D32" s="264"/>
      <c r="E32" s="264"/>
      <c r="F32" s="264"/>
      <c r="G32" s="264"/>
      <c r="H32" s="264"/>
      <c r="I32" s="265"/>
      <c r="J32" s="265"/>
      <c r="K32" s="265"/>
      <c r="L32" s="265"/>
      <c r="M32" s="265"/>
      <c r="N32" s="265"/>
      <c r="O32" s="265"/>
      <c r="P32" s="265"/>
      <c r="Q32" s="265"/>
      <c r="R32" s="265"/>
      <c r="S32" s="265"/>
      <c r="T32" s="265"/>
      <c r="U32" s="265"/>
      <c r="V32" s="247" t="str">
        <f>IF(P10=0,"X",IF(COUNTA($I$17:$Q$31)=COUNTA(V17:X31),SUM($R$17*V17+$R$18*V18+$R$19*V19+$R$20*V20+$R$21*V21+$R$22*V22+$R$23*V23+$R$24*V24+$R$25*V25+$R$26*V26+$R$27*V27+$R$28*V28+$R$29*V29+$R$30*V30+$R$31*V31),"X"))</f>
        <v>X</v>
      </c>
      <c r="W32" s="248"/>
      <c r="X32" s="248"/>
      <c r="Y32" s="248" t="str">
        <f>IF(AG10=0,"X",IF(COUNTA($I$17:$Q$31)=COUNTA(Y17:AA31),SUM($R$17*Y17+$R$18*Y18+$R$19*Y19+$R$20*Y20+$R$21*Y21+$R$22*Y22+$R$23*Y23+$R$24*Y24+$R$25*Y25+$R$26*Y26+$R$27*Y27+$R$28*Y28+$R$29*Y29+$R$30*Y30+$R$31*Y31),"X"))</f>
        <v>X</v>
      </c>
      <c r="Z32" s="248"/>
      <c r="AA32" s="248"/>
      <c r="AB32" s="248" t="str">
        <f>IF(AX10=0,"X",IF(COUNTA($I$17:$Q$31)=COUNTA(AB17:AD31),SUM($R$17*AB17+$R$18*AB18+$R$19*AB19+$R$20*AB20+$R$21*AB21+$R$22*AB22+$R$23*AB23+$R$24*AB24+$R$25*AB25+$R$26*AB26+$R$27*AB27+$R$28*AB28+$R$29*AB29+$R$30*AB30+$R$31*AB31),"X"))</f>
        <v>X</v>
      </c>
      <c r="AC32" s="248"/>
      <c r="AD32" s="248"/>
      <c r="AE32" s="248" t="str">
        <f>IF(P11=0,"X",IF(COUNTA($I$17:$Q$31)=COUNTA(AE17:AG31),SUM($R$17*AE17+$R$18*AE18+$R$19*AE19+$R$20*AE20+$R$21*AE21+$R$22*AE22+$R$23*AE23+$R$24*AE24+$R$25*AE25+$R$26*AE26+$R$27*AE27+$R$28*AE28+$R$29*AE29+$R$30*AE30+$R$31*AE31),"X"))</f>
        <v>X</v>
      </c>
      <c r="AF32" s="248"/>
      <c r="AG32" s="248"/>
      <c r="AH32" s="248" t="str">
        <f>IF(AG11=0,"X",SUM(R17*AH17+R18*AH18+R19*AH19+R20*AH20+R21*AH21+R22*AH22+R23*AH23+R24*AH24+R25*AH25+R26*AH26+R27*AH27+R28*AH28+R29*AH29+R30*AH30+R31*AH31))</f>
        <v>X</v>
      </c>
      <c r="AI32" s="248"/>
      <c r="AJ32" s="248"/>
      <c r="AK32" s="248" t="str">
        <f>IF(AX11=0,"X",SUM(R17*AK17+R18*AK18+R19*AK19+R20*AK20+R21*AK21+R22*AK22+R23*AK23+R24*AK24+R25*AK25+R26*AK26+R27*AK27+R28*AK28+R29*AK29+R30*AK30+R31*AK31))</f>
        <v>X</v>
      </c>
      <c r="AL32" s="248"/>
      <c r="AM32" s="248"/>
      <c r="AN32" s="248" t="str">
        <f>IF(P12=0,"X",SUM(R17*AN17+R18*AN18+R19*AN19+R20*AN20+R21*AN21+R22*AN22+R23*AN23+R24*AN24+R25*AN25+R26*AN26+R27*AN27+R28*AN28+R29*AN29+R30*AN30+R31*AN31))</f>
        <v>X</v>
      </c>
      <c r="AO32" s="248"/>
      <c r="AP32" s="248"/>
      <c r="AQ32" s="248" t="str">
        <f>IF(AG12=0,"X",SUM(R17*AQ17+R18*AQ18+R19*AQ19+R20*AQ20+R21*AQ21+R22*AQ22+R23*AQ23+R24*AQ24+R25*AQ25+R26*AQ26+R27*AQ27+R28*AQ28+R29*AQ29+R30*AQ30+R31*AQ31))</f>
        <v>X</v>
      </c>
      <c r="AR32" s="248"/>
      <c r="AS32" s="248"/>
      <c r="AT32" s="248" t="str">
        <f>IF(AX12=0,"X",SUM(R17*AT17+R18*AT18+R19*AT19+R20*AT20+R21*AT21+R22*AT22+R23*AT23+R24*AT24+R25*AT25+R26*AT26+R27*AT27+R28*AT28+R29*AT29+R30*AT30+R31*AT31))</f>
        <v>X</v>
      </c>
      <c r="AU32" s="248"/>
      <c r="AV32" s="249"/>
      <c r="AW32" s="281">
        <f>SUM(AW17:AY31)</f>
        <v>0</v>
      </c>
      <c r="AX32" s="281"/>
      <c r="AY32" s="282"/>
    </row>
    <row r="33" spans="1:51" ht="12" customHeight="1" x14ac:dyDescent="0.25">
      <c r="A33" s="266" t="s">
        <v>14</v>
      </c>
      <c r="B33" s="267"/>
      <c r="C33" s="267"/>
      <c r="D33" s="267"/>
      <c r="E33" s="267"/>
      <c r="F33" s="267"/>
      <c r="G33" s="267"/>
      <c r="H33" s="267"/>
      <c r="I33" s="267"/>
      <c r="J33" s="267"/>
      <c r="K33" s="267"/>
      <c r="L33" s="267"/>
      <c r="M33" s="267"/>
      <c r="N33" s="267"/>
      <c r="O33" s="267"/>
      <c r="P33" s="267"/>
      <c r="Q33" s="267"/>
      <c r="R33" s="267"/>
      <c r="S33" s="267"/>
      <c r="T33" s="267"/>
      <c r="U33" s="267"/>
      <c r="V33" s="250">
        <f>IF(V32="X",0,V32*21%)</f>
        <v>0</v>
      </c>
      <c r="W33" s="218"/>
      <c r="X33" s="218"/>
      <c r="Y33" s="218">
        <f>IF(Y32="X",0,Y32*21%)</f>
        <v>0</v>
      </c>
      <c r="Z33" s="218"/>
      <c r="AA33" s="218"/>
      <c r="AB33" s="218">
        <f>IF(AB32="X",0,AB32*21%)</f>
        <v>0</v>
      </c>
      <c r="AC33" s="218"/>
      <c r="AD33" s="218"/>
      <c r="AE33" s="218">
        <f>IF(AE32="X",0,AE32*21%)</f>
        <v>0</v>
      </c>
      <c r="AF33" s="218"/>
      <c r="AG33" s="218"/>
      <c r="AH33" s="218">
        <f>IF(AH32="X",0,AH32*21%)</f>
        <v>0</v>
      </c>
      <c r="AI33" s="218"/>
      <c r="AJ33" s="218"/>
      <c r="AK33" s="218">
        <f>IF(AK32="X",0,AK32*21%)</f>
        <v>0</v>
      </c>
      <c r="AL33" s="218"/>
      <c r="AM33" s="218"/>
      <c r="AN33" s="218">
        <f>IF(AN32="X",0,AN32*21%)</f>
        <v>0</v>
      </c>
      <c r="AO33" s="218"/>
      <c r="AP33" s="218"/>
      <c r="AQ33" s="218">
        <f>IF(AQ32="X",0,AQ32*21%)</f>
        <v>0</v>
      </c>
      <c r="AR33" s="218"/>
      <c r="AS33" s="218"/>
      <c r="AT33" s="218">
        <f>IF(AT32="X",0,AT32*21%)</f>
        <v>0</v>
      </c>
      <c r="AU33" s="218"/>
      <c r="AV33" s="219"/>
      <c r="AW33" s="284">
        <f>IF(AW32="X",0,AW32*21%)</f>
        <v>0</v>
      </c>
      <c r="AX33" s="284"/>
      <c r="AY33" s="285"/>
    </row>
    <row r="34" spans="1:51" ht="12" customHeight="1" thickBot="1" x14ac:dyDescent="0.3">
      <c r="A34" s="258" t="s">
        <v>15</v>
      </c>
      <c r="B34" s="259"/>
      <c r="C34" s="259"/>
      <c r="D34" s="259"/>
      <c r="E34" s="259"/>
      <c r="F34" s="259"/>
      <c r="G34" s="259"/>
      <c r="H34" s="259"/>
      <c r="I34" s="259"/>
      <c r="J34" s="259"/>
      <c r="K34" s="259"/>
      <c r="L34" s="259"/>
      <c r="M34" s="259"/>
      <c r="N34" s="259"/>
      <c r="O34" s="259"/>
      <c r="P34" s="259"/>
      <c r="Q34" s="259"/>
      <c r="R34" s="259"/>
      <c r="S34" s="259"/>
      <c r="T34" s="259"/>
      <c r="U34" s="259"/>
      <c r="V34" s="229">
        <f>SUM(V32:X33)</f>
        <v>0</v>
      </c>
      <c r="W34" s="230"/>
      <c r="X34" s="230"/>
      <c r="Y34" s="230">
        <f>SUM(Y32:AA33)</f>
        <v>0</v>
      </c>
      <c r="Z34" s="230"/>
      <c r="AA34" s="230"/>
      <c r="AB34" s="230">
        <f>SUM(AB32:AD33)</f>
        <v>0</v>
      </c>
      <c r="AC34" s="230"/>
      <c r="AD34" s="230"/>
      <c r="AE34" s="230">
        <f>SUM(AE32:AG33)</f>
        <v>0</v>
      </c>
      <c r="AF34" s="230"/>
      <c r="AG34" s="230"/>
      <c r="AH34" s="230">
        <f>SUM(AH32:AJ33)</f>
        <v>0</v>
      </c>
      <c r="AI34" s="230"/>
      <c r="AJ34" s="230"/>
      <c r="AK34" s="230">
        <f>SUM(AK32:AM33)</f>
        <v>0</v>
      </c>
      <c r="AL34" s="230"/>
      <c r="AM34" s="230"/>
      <c r="AN34" s="230">
        <f>SUM(AN32:AP33)</f>
        <v>0</v>
      </c>
      <c r="AO34" s="230"/>
      <c r="AP34" s="230"/>
      <c r="AQ34" s="230">
        <f>SUM(AQ32:AS33)</f>
        <v>0</v>
      </c>
      <c r="AR34" s="230"/>
      <c r="AS34" s="230"/>
      <c r="AT34" s="230">
        <f>SUM(AT32:AV33)</f>
        <v>0</v>
      </c>
      <c r="AU34" s="230"/>
      <c r="AV34" s="231"/>
      <c r="AW34" s="338">
        <f>SUM(AW32:AY33)</f>
        <v>0</v>
      </c>
      <c r="AX34" s="338"/>
      <c r="AY34" s="339"/>
    </row>
    <row r="35" spans="1:51" ht="12" customHeight="1" thickBot="1" x14ac:dyDescent="0.3">
      <c r="A35" s="260" t="s">
        <v>16</v>
      </c>
      <c r="B35" s="261"/>
      <c r="C35" s="261"/>
      <c r="D35" s="261"/>
      <c r="E35" s="261"/>
      <c r="F35" s="261"/>
      <c r="G35" s="261"/>
      <c r="H35" s="261"/>
      <c r="I35" s="261"/>
      <c r="J35" s="261"/>
      <c r="K35" s="261"/>
      <c r="L35" s="261"/>
      <c r="M35" s="261"/>
      <c r="N35" s="261"/>
      <c r="O35" s="261"/>
      <c r="P35" s="261"/>
      <c r="Q35" s="261"/>
      <c r="R35" s="261"/>
      <c r="S35" s="261"/>
      <c r="T35" s="261"/>
      <c r="U35" s="262"/>
      <c r="V35" s="255" t="str">
        <f>IF(P10=0,"X",IF(COUNTA(V17:X31)&lt;&gt;COUNTA($I$17:$Q$31),0,IF(V32=SMALL($V$32:$AV$32,1),1,IF(V32=SMALL($V$32:$AV$32,2),2,IF(V32=SMALL($V$32:$AV$32,3),3,IF(V32=SMALL($V$32:$AV$32,4),4,IF(V32=SMALL($V$32:$AV$32,5),5,IF(V32=SMALL($V$32:$AV$32,6),6,IF(V32=SMALL($V32:$AV$32,7),7,IF(V32=SMALL($V32:$AV$32,8),8,IF(V32=SMALL($V32:$AV$32,9),9,"X")))))))))))</f>
        <v>X</v>
      </c>
      <c r="W35" s="256"/>
      <c r="X35" s="257"/>
      <c r="Y35" s="340" t="str">
        <f>IF(AG10=0,"X",IF(COUNTA(Y17:AA31)&lt;&gt;COUNTA($I$17:$Q$31),0,IF(Y32=SMALL($V$32:$AV$32,1),1,IF(Y32=SMALL($V$32:$AV$32,2),2,IF(Y32=SMALL($V$32:$AV$32,3),3,IF(Y32=SMALL($V$32:$AV$32,4),4,IF(Y32=SMALL($V$32:$AV$32,5),5,IF(Y32=SMALL($V$32:$AV$32,6),6,IF(Y32=SMALL($V32:$AV$32,7),7,IF(Y32=SMALL($V32:$AV$32,8),8,IF(Y32=SMALL($V32:$AV$32,9),9,"X")))))))))))</f>
        <v>X</v>
      </c>
      <c r="Z35" s="256"/>
      <c r="AA35" s="257"/>
      <c r="AB35" s="341" t="str">
        <f>IF(AX10=0,"X",IF(COUNTA(AB17:AD31)&lt;&gt;COUNTA($I$17:$Q$31),0,IF(AB32=SMALL($V$32:$AV$32,1),1,IF(AB32=SMALL($V$32:$AV$32,2),2,IF(AB32=SMALL($V$32:$AV$32,3),3,IF(AB32=SMALL($V$32:$AV$32,4),4,IF(AB32=SMALL($V$32:$AV$32,5),5,IF(AB32=SMALL($V$32:$AV$32,6),6,IF(AB32=SMALL($V32:$AV$32,7),7,IF(AB32=SMALL($V32:$AV$32,8),8,IF(AB32=SMALL($V32:$AV$32,9),9,"X")))))))))))</f>
        <v>X</v>
      </c>
      <c r="AC35" s="342"/>
      <c r="AD35" s="343"/>
      <c r="AE35" s="341" t="str">
        <f>IF(P11=0,"X",IF(COUNTA(AE17:AG31)&lt;&gt;COUNTA($I$17:$Q$31),0,IF(AE32=SMALL($V$32:$AV$32,1),1,IF(AE32=SMALL($V$32:$AV$32,2),2,IF(AE32=SMALL($V$32:$AV$32,3),3,IF(AE32=SMALL($V$32:$AV$32,4),4,IF(AE32=SMALL($V$32:$AV$32,5),5,IF(AE32=SMALL($V$32:$AV$32,6),6,IF(AE32=SMALL($V32:$AV$32,7),7,IF(AE32=SMALL($V32:$AV$32,8),8,IF(AE32=SMALL($V32:$AV$32,9),9,"X")))))))))))</f>
        <v>X</v>
      </c>
      <c r="AF35" s="342"/>
      <c r="AG35" s="343"/>
      <c r="AH35" s="238" t="str">
        <f>IF(AG11=0,"X",IF(COUNTA(AH17:AJ31)&lt;&gt;COUNTA($I$17:$Q$31),0,IF(AH32=SMALL($V$32:$AV$32,1),1,IF(AH32=SMALL($V$32:$AV$32,2),2,IF(AH32=SMALL($V$32:$AV$32,3),3,IF(AH32=SMALL($V$32:$AV$32,4),4,IF(AH32=SMALL($V$32:$AV$32,5),5,IF(AH32=SMALL($V$32:$AV$32,6),6,IF(AH32=SMALL($V32:$AV$32,7),7,IF(AH32=SMALL($V32:$AV$32,8),8,IF(AH32=SMALL($V32:$AV$32,9),9,"X")))))))))))</f>
        <v>X</v>
      </c>
      <c r="AI35" s="239"/>
      <c r="AJ35" s="240"/>
      <c r="AK35" s="238" t="str">
        <f>IF(AX11=0,"X",IF(COUNTA(AK17:AM31)&lt;&gt;COUNTA($I$17:$Q$31),0,IF(AK32=SMALL($V$32:$AV$32,1),1,IF(AK32=SMALL($V$32:$AV$32,2),2,IF(AK32=SMALL($V$32:$AV$32,3),3,IF(AK32=SMALL($V$32:$AV$32,4),4,IF(AK32=SMALL($V$32:$AV$32,5),5,IF(AK32=SMALL($V$32:$AV$32,6),6,IF(AK32=SMALL($V32:$AV$32,7),7,IF(AK32=SMALL($V32:$AV$32,8),8,IF(AK32=SMALL($V32:$AV$32,9),9,"X")))))))))))</f>
        <v>X</v>
      </c>
      <c r="AL35" s="239"/>
      <c r="AM35" s="240"/>
      <c r="AN35" s="344" t="str">
        <f>IF(P12=0,"X",IF(COUNTA(AN17:AP31)&lt;&gt;COUNTA($I$17:$Q$31),0,IF(AN32=SMALL($V$32:$AV$32,1),1,IF(AN32=SMALL($V$32:$AV$32,2),2,IF(AN32=SMALL($V$32:$AV$32,3),3,IF(AN32=SMALL($V$32:$AV$32,4),4,IF(AN32=SMALL($V$32:$AV$32,5),5,IF(AN32=SMALL($V$32:$AV$32,6),6,IF(AN32=SMALL($V32:$AV$32,7),7,IF(AN32=SMALL($V32:$AV$32,8),8,IF(AN32=SMALL($V32:$AV$32,9),9,"X")))))))))))</f>
        <v>X</v>
      </c>
      <c r="AO35" s="345"/>
      <c r="AP35" s="346"/>
      <c r="AQ35" s="344" t="str">
        <f>IF(AG12=0,"X",IF(COUNTA(AQ17:AS31)&lt;&gt;COUNTA($I$17:$Q$31),0,IF(AQ32=SMALL($V$32:$AV$32,1),1,IF(AQ32=SMALL($V$32:$AV$32,2),2,IF(AQ32=SMALL($V$32:$AV$32,3),3,IF(AQ32=SMALL($V$32:$AV$32,4),4,IF(AQ32=SMALL($V$32:$AV$32,5),5,IF(AQ32=SMALL($V$32:$AV$32,6),6,IF(AQ32=SMALL($V32:$AV$32,7),7,IF(AQ32=SMALL($V32:$AV$32,8),8,IF(AQ32=SMALL($V32:$AV$32,9),9,"X")))))))))))</f>
        <v>X</v>
      </c>
      <c r="AR35" s="345"/>
      <c r="AS35" s="346"/>
      <c r="AT35" s="344" t="str">
        <f>IF(AX12=0,"X",IF(COUNTA(AT17:AV31)&lt;&gt;COUNTA($I$17:$Q$31),0,IF(AT32=SMALL($V$32:$AV$32,1),1,IF(AT32=SMALL($V$32:$AV$32,2),2,IF(AT32=SMALL($V$32:$AV$32,3),3,IF(AT32=SMALL($V$32:$AV$32,4),4,IF(AT32=SMALL($V$32:$AV$32,5),5,IF(AT32=SMALL($V$32:$AV$32,6),6,IF(AT32=SMALL($V32:$AV$32,7),7,IF(AT32=SMALL($V32:$AV$32,8),8,IF(AT32=SMALL($V32:$AV$32,9),9,"X")))))))))))</f>
        <v>X</v>
      </c>
      <c r="AU35" s="345"/>
      <c r="AV35" s="347"/>
      <c r="AW35" s="348" t="str">
        <f>IF(SUM(AW17:AY31)=0,"",IF(Q10=1,A10,IF(Q11=1,A11,IF(Q12=1,A12,IF(AH10=1,S10,IF(AH11=1,S11,IF(AH12=1,S12,IF(AY10=1,AJ10,IF(AY11=1,AJ11,AJ12)))))))))</f>
        <v/>
      </c>
      <c r="AX35" s="349">
        <f t="shared" ref="AX35:AY35" si="1">IF(BC8=1,AM8,IF(BC9=1,AM9,IF(BC10=1,AM10,IF(BT8=1,BE8,IF(BT9=1,BE9,IF(BT10=1,BE10,IF(CK8=1,BV8,IF(CK9=1,BV9,BV10))))))))</f>
        <v>0</v>
      </c>
      <c r="AY35" s="350">
        <f t="shared" si="1"/>
        <v>0</v>
      </c>
    </row>
    <row r="36" spans="1:51" ht="6.75" customHeight="1" x14ac:dyDescent="0.25">
      <c r="U36" s="8"/>
      <c r="V36" s="8"/>
      <c r="W36" s="8"/>
      <c r="X36" s="8"/>
      <c r="Y36" s="21"/>
      <c r="Z36" s="21"/>
      <c r="AA36" s="21"/>
    </row>
    <row r="37" spans="1:51" ht="12" customHeight="1" x14ac:dyDescent="0.25">
      <c r="A37" s="313" t="s">
        <v>18</v>
      </c>
      <c r="B37" s="314"/>
      <c r="C37" s="314"/>
      <c r="D37" s="314"/>
      <c r="E37" s="314"/>
      <c r="F37" s="314"/>
      <c r="G37" s="314"/>
      <c r="H37" s="111" t="s">
        <v>17</v>
      </c>
      <c r="I37" s="112"/>
      <c r="J37" s="112"/>
      <c r="K37" s="112"/>
      <c r="L37" s="73" t="str">
        <f>IF(Q10=1,A10,IF(AH10=1,S10,IF(AY10=1,AJ10,IF(Q11=1,A11,IF(AH11=1,S11,IF(AYH11=1,AJ11,IF(Q12=1,A12,IF(AH12=1,S12,AJ12))))))))</f>
        <v>9.</v>
      </c>
      <c r="M37" s="102">
        <f>IF(Q10=1,B10,IF(AH10=1,T10,IF(AY10=1,AK10,IF(Q11=1,B11,IF(AH11=1,T11,IF(AY11=1,AK11,IF(Q12=1,B12,IF(AH12=1,T12,AK12))))))))</f>
        <v>0</v>
      </c>
      <c r="N37" s="102"/>
      <c r="O37" s="102"/>
      <c r="P37" s="102"/>
      <c r="Q37" s="102"/>
      <c r="R37" s="102"/>
      <c r="S37" s="102"/>
      <c r="T37" s="102"/>
      <c r="U37" s="102"/>
      <c r="V37" s="102"/>
      <c r="W37" s="102"/>
      <c r="X37" s="102"/>
      <c r="Y37" s="103"/>
      <c r="Z37" s="315" t="s">
        <v>41</v>
      </c>
      <c r="AA37" s="315"/>
      <c r="AB37" s="316"/>
      <c r="AC37" s="47" t="str">
        <f>IF(AT37&lt;10000,"X","")</f>
        <v>X</v>
      </c>
      <c r="AD37" s="98" t="s">
        <v>5</v>
      </c>
      <c r="AE37" s="98"/>
      <c r="AF37" s="99"/>
      <c r="AG37" s="48" t="str">
        <f>IF(AT37&gt;=10000,"X","")</f>
        <v/>
      </c>
      <c r="AH37" s="98" t="s">
        <v>6</v>
      </c>
      <c r="AI37" s="98"/>
      <c r="AJ37" s="99"/>
      <c r="AK37" s="351" t="s">
        <v>33</v>
      </c>
      <c r="AL37" s="352"/>
      <c r="AM37" s="352"/>
      <c r="AN37" s="352"/>
      <c r="AO37" s="352"/>
      <c r="AP37" s="352"/>
      <c r="AQ37" s="352"/>
      <c r="AR37" s="352"/>
      <c r="AS37" s="352"/>
      <c r="AT37" s="301">
        <f>MIN(V32:AV32)</f>
        <v>0</v>
      </c>
      <c r="AU37" s="302"/>
      <c r="AV37" s="302"/>
      <c r="AW37" s="302"/>
      <c r="AX37" s="302" t="s">
        <v>19</v>
      </c>
      <c r="AY37" s="303"/>
    </row>
    <row r="38" spans="1:51" ht="15" customHeight="1" x14ac:dyDescent="0.25">
      <c r="A38" s="304"/>
      <c r="B38" s="305"/>
      <c r="C38" s="305"/>
      <c r="D38" s="305"/>
      <c r="E38" s="305"/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305"/>
      <c r="R38" s="305"/>
      <c r="S38" s="305"/>
      <c r="T38" s="305"/>
      <c r="U38" s="305"/>
      <c r="V38" s="305"/>
      <c r="W38" s="305"/>
      <c r="X38" s="305"/>
      <c r="Y38" s="305"/>
      <c r="Z38" s="305"/>
      <c r="AA38" s="305"/>
      <c r="AB38" s="305"/>
      <c r="AC38" s="305"/>
      <c r="AD38" s="305"/>
      <c r="AE38" s="305"/>
      <c r="AF38" s="305"/>
      <c r="AG38" s="305"/>
      <c r="AH38" s="305"/>
      <c r="AI38" s="305"/>
      <c r="AJ38" s="305"/>
      <c r="AK38" s="305"/>
      <c r="AL38" s="305"/>
      <c r="AM38" s="305"/>
      <c r="AN38" s="305"/>
      <c r="AO38" s="305"/>
      <c r="AP38" s="305"/>
      <c r="AQ38" s="305"/>
      <c r="AR38" s="305"/>
      <c r="AS38" s="305"/>
      <c r="AT38" s="305"/>
      <c r="AU38" s="305"/>
      <c r="AV38" s="305"/>
      <c r="AW38" s="305"/>
      <c r="AX38" s="305"/>
      <c r="AY38" s="306"/>
    </row>
    <row r="39" spans="1:51" ht="15" customHeight="1" x14ac:dyDescent="0.25">
      <c r="A39" s="307"/>
      <c r="B39" s="308"/>
      <c r="C39" s="308"/>
      <c r="D39" s="308"/>
      <c r="E39" s="308"/>
      <c r="F39" s="308"/>
      <c r="G39" s="308"/>
      <c r="H39" s="308"/>
      <c r="I39" s="308"/>
      <c r="J39" s="308"/>
      <c r="K39" s="308"/>
      <c r="L39" s="308"/>
      <c r="M39" s="308"/>
      <c r="N39" s="308"/>
      <c r="O39" s="308"/>
      <c r="P39" s="308"/>
      <c r="Q39" s="308"/>
      <c r="R39" s="308"/>
      <c r="S39" s="308"/>
      <c r="T39" s="308"/>
      <c r="U39" s="308"/>
      <c r="V39" s="308"/>
      <c r="W39" s="308"/>
      <c r="X39" s="308"/>
      <c r="Y39" s="308"/>
      <c r="Z39" s="308"/>
      <c r="AA39" s="308"/>
      <c r="AB39" s="308"/>
      <c r="AC39" s="308"/>
      <c r="AD39" s="308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308"/>
      <c r="AQ39" s="308"/>
      <c r="AR39" s="308"/>
      <c r="AS39" s="308"/>
      <c r="AT39" s="308"/>
      <c r="AU39" s="308"/>
      <c r="AV39" s="308"/>
      <c r="AW39" s="308"/>
      <c r="AX39" s="308"/>
      <c r="AY39" s="309"/>
    </row>
    <row r="40" spans="1:51" ht="9.75" customHeight="1" x14ac:dyDescent="0.25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</row>
    <row r="41" spans="1:51" ht="12" customHeight="1" x14ac:dyDescent="0.25">
      <c r="A41" s="310" t="s">
        <v>20</v>
      </c>
      <c r="B41" s="310"/>
      <c r="C41" s="310"/>
      <c r="D41" s="310"/>
      <c r="E41" s="310"/>
      <c r="F41" s="310"/>
      <c r="G41" s="310"/>
      <c r="H41" s="310"/>
      <c r="I41" s="310"/>
      <c r="J41" s="310"/>
      <c r="K41" s="310"/>
      <c r="L41" s="310"/>
      <c r="M41" s="310"/>
      <c r="N41" s="310"/>
      <c r="O41" s="310"/>
      <c r="P41" s="310"/>
      <c r="Q41" s="310"/>
      <c r="R41" s="310"/>
      <c r="S41" s="310"/>
      <c r="T41" s="310"/>
      <c r="U41" s="310"/>
      <c r="V41" s="310"/>
      <c r="W41" s="310"/>
      <c r="X41" s="310"/>
      <c r="Y41" s="310"/>
      <c r="Z41" s="310"/>
      <c r="AA41" s="310"/>
      <c r="AB41" s="310"/>
      <c r="AC41" s="310"/>
      <c r="AD41" s="310"/>
      <c r="AE41" s="310"/>
      <c r="AF41" s="310"/>
      <c r="AG41" s="310"/>
      <c r="AH41" s="310"/>
      <c r="AI41" s="310"/>
      <c r="AJ41" s="310"/>
      <c r="AK41" s="310"/>
      <c r="AL41" s="310"/>
      <c r="AM41" s="310"/>
      <c r="AN41" s="310"/>
      <c r="AO41" s="310"/>
      <c r="AP41" s="310"/>
      <c r="AQ41" s="310"/>
      <c r="AR41" s="310"/>
      <c r="AS41" s="310"/>
      <c r="AT41" s="310"/>
      <c r="AU41" s="311"/>
      <c r="AV41" s="312"/>
      <c r="AW41" s="312"/>
      <c r="AX41" s="312"/>
      <c r="AY41" s="312"/>
    </row>
    <row r="42" spans="1:51" ht="12" customHeight="1" x14ac:dyDescent="0.25">
      <c r="A42" s="317" t="s">
        <v>34</v>
      </c>
      <c r="B42" s="318"/>
      <c r="C42" s="318"/>
      <c r="D42" s="318"/>
      <c r="E42" s="318"/>
      <c r="F42" s="319"/>
      <c r="G42" s="16" t="str">
        <f>IF(G43="X","",IF(AT37&gt;10000,"X",""))</f>
        <v/>
      </c>
      <c r="H42" s="326" t="s">
        <v>35</v>
      </c>
      <c r="I42" s="327"/>
      <c r="J42" s="327"/>
      <c r="K42" s="327"/>
      <c r="L42" s="327"/>
      <c r="M42" s="327"/>
      <c r="N42" s="327"/>
      <c r="O42" s="327"/>
      <c r="P42" s="327"/>
      <c r="Q42" s="327"/>
      <c r="R42" s="327"/>
      <c r="S42" s="327"/>
      <c r="T42" s="327"/>
      <c r="U42" s="327"/>
      <c r="V42" s="327"/>
      <c r="W42" s="327"/>
      <c r="X42" s="327"/>
      <c r="Y42" s="327"/>
      <c r="Z42" s="327"/>
      <c r="AA42" s="327"/>
      <c r="AB42" s="327"/>
      <c r="AC42" s="327"/>
      <c r="AD42" s="327"/>
      <c r="AE42" s="327"/>
      <c r="AF42" s="327"/>
      <c r="AG42" s="327"/>
      <c r="AH42" s="327"/>
      <c r="AI42" s="327"/>
      <c r="AJ42" s="327"/>
      <c r="AK42" s="327"/>
      <c r="AL42" s="327"/>
      <c r="AM42" s="327"/>
      <c r="AN42" s="327"/>
      <c r="AO42" s="327"/>
      <c r="AP42" s="327"/>
      <c r="AQ42" s="327"/>
      <c r="AR42" s="327"/>
      <c r="AS42" s="327"/>
      <c r="AT42" s="327"/>
      <c r="AU42" s="328"/>
      <c r="AV42" s="329" t="str">
        <f>IF(G42="X",AV41+16,"------")</f>
        <v>------</v>
      </c>
      <c r="AW42" s="330"/>
      <c r="AX42" s="330"/>
      <c r="AY42" s="331"/>
    </row>
    <row r="43" spans="1:51" ht="12" customHeight="1" x14ac:dyDescent="0.25">
      <c r="A43" s="320"/>
      <c r="B43" s="321"/>
      <c r="C43" s="321"/>
      <c r="D43" s="321"/>
      <c r="E43" s="321"/>
      <c r="F43" s="322"/>
      <c r="G43" s="16" t="str">
        <f>IF(COUNTA(P10:P12)+COUNTA(AG10:AG12)+COUNTA(AX10:AX12)=1,"X","")</f>
        <v/>
      </c>
      <c r="H43" s="332" t="s">
        <v>21</v>
      </c>
      <c r="I43" s="333"/>
      <c r="J43" s="333"/>
      <c r="K43" s="333"/>
      <c r="L43" s="333"/>
      <c r="M43" s="333"/>
      <c r="N43" s="333"/>
      <c r="O43" s="333"/>
      <c r="P43" s="333"/>
      <c r="Q43" s="333"/>
      <c r="R43" s="333"/>
      <c r="S43" s="333"/>
      <c r="T43" s="333"/>
      <c r="U43" s="333"/>
      <c r="V43" s="333"/>
      <c r="W43" s="333"/>
      <c r="X43" s="333"/>
      <c r="Y43" s="333"/>
      <c r="Z43" s="333"/>
      <c r="AA43" s="333"/>
      <c r="AB43" s="333"/>
      <c r="AC43" s="333"/>
      <c r="AD43" s="333"/>
      <c r="AE43" s="333"/>
      <c r="AF43" s="333"/>
      <c r="AG43" s="333"/>
      <c r="AH43" s="333"/>
      <c r="AI43" s="333"/>
      <c r="AJ43" s="333"/>
      <c r="AK43" s="333"/>
      <c r="AL43" s="333"/>
      <c r="AM43" s="333"/>
      <c r="AN43" s="333"/>
      <c r="AO43" s="333"/>
      <c r="AP43" s="333"/>
      <c r="AQ43" s="333"/>
      <c r="AR43" s="333"/>
      <c r="AS43" s="333"/>
      <c r="AT43" s="333"/>
      <c r="AU43" s="333"/>
      <c r="AV43" s="333"/>
      <c r="AW43" s="333"/>
      <c r="AX43" s="333"/>
      <c r="AY43" s="334"/>
    </row>
    <row r="44" spans="1:51" ht="12" customHeight="1" x14ac:dyDescent="0.25">
      <c r="A44" s="323"/>
      <c r="B44" s="324"/>
      <c r="C44" s="324"/>
      <c r="D44" s="324"/>
      <c r="E44" s="324"/>
      <c r="F44" s="325"/>
      <c r="G44" s="16" t="str">
        <f>IF(AT37&gt;10000,"",IF(G42="X","","X"))</f>
        <v>X</v>
      </c>
      <c r="H44" s="335" t="s">
        <v>30</v>
      </c>
      <c r="I44" s="336"/>
      <c r="J44" s="336"/>
      <c r="K44" s="336"/>
      <c r="L44" s="336"/>
      <c r="M44" s="336"/>
      <c r="N44" s="336"/>
      <c r="O44" s="336"/>
      <c r="P44" s="336"/>
      <c r="Q44" s="336"/>
      <c r="R44" s="336"/>
      <c r="S44" s="336"/>
      <c r="T44" s="336"/>
      <c r="U44" s="336"/>
      <c r="V44" s="336"/>
      <c r="W44" s="336"/>
      <c r="X44" s="336"/>
      <c r="Y44" s="336"/>
      <c r="Z44" s="336"/>
      <c r="AA44" s="336"/>
      <c r="AB44" s="336"/>
      <c r="AC44" s="336"/>
      <c r="AD44" s="336"/>
      <c r="AE44" s="336"/>
      <c r="AF44" s="336"/>
      <c r="AG44" s="336"/>
      <c r="AH44" s="336"/>
      <c r="AI44" s="336"/>
      <c r="AJ44" s="336"/>
      <c r="AK44" s="336"/>
      <c r="AL44" s="336"/>
      <c r="AM44" s="336"/>
      <c r="AN44" s="336"/>
      <c r="AO44" s="336"/>
      <c r="AP44" s="336"/>
      <c r="AQ44" s="336"/>
      <c r="AR44" s="336"/>
      <c r="AS44" s="336"/>
      <c r="AT44" s="336"/>
      <c r="AU44" s="336"/>
      <c r="AV44" s="336"/>
      <c r="AW44" s="336"/>
      <c r="AX44" s="336"/>
      <c r="AY44" s="337"/>
    </row>
    <row r="46" spans="1:51" ht="12" customHeight="1" x14ac:dyDescent="0.25">
      <c r="H46" s="268" t="s">
        <v>22</v>
      </c>
      <c r="I46" s="268"/>
      <c r="J46" s="268"/>
      <c r="K46" s="268"/>
      <c r="L46" s="268"/>
      <c r="M46" s="268"/>
      <c r="N46" s="268"/>
      <c r="O46" s="268"/>
      <c r="P46" s="268"/>
      <c r="Q46" s="268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269"/>
      <c r="AD46" s="269"/>
      <c r="AE46" s="269"/>
      <c r="AF46" s="269"/>
      <c r="AG46" s="269"/>
      <c r="AH46" s="269"/>
      <c r="AI46" s="269"/>
      <c r="AJ46" s="269"/>
      <c r="AK46" s="269"/>
      <c r="AL46" s="269"/>
      <c r="AM46" s="269"/>
      <c r="AN46" s="269"/>
      <c r="AO46" s="269"/>
      <c r="AP46" s="269"/>
      <c r="AQ46" s="269"/>
    </row>
    <row r="47" spans="1:51" ht="12" customHeight="1" x14ac:dyDescent="0.25">
      <c r="J47" s="10"/>
      <c r="K47" s="11"/>
      <c r="L47" s="11"/>
      <c r="M47" s="11"/>
      <c r="N47" s="11"/>
      <c r="V47" s="12" t="s">
        <v>31</v>
      </c>
      <c r="AD47" s="14" t="s">
        <v>32</v>
      </c>
      <c r="AG47" s="13"/>
      <c r="AH47" s="13"/>
      <c r="AI47" s="13"/>
      <c r="AJ47" s="13"/>
      <c r="AK47" s="13"/>
    </row>
    <row r="48" spans="1:51" ht="12" customHeight="1" x14ac:dyDescent="0.25"/>
    <row r="49" spans="12:33" ht="12" customHeight="1" x14ac:dyDescent="0.25">
      <c r="L49" s="254"/>
      <c r="M49" s="254"/>
      <c r="N49" s="254"/>
      <c r="O49" s="254"/>
      <c r="P49" s="254"/>
      <c r="Q49" s="254"/>
      <c r="R49" s="254"/>
    </row>
    <row r="50" spans="12:33" ht="12" customHeight="1" x14ac:dyDescent="0.25"/>
    <row r="51" spans="12:33" x14ac:dyDescent="0.25">
      <c r="Y51" s="254"/>
      <c r="Z51" s="254"/>
      <c r="AA51" s="254"/>
      <c r="AB51" s="254"/>
      <c r="AC51" s="254"/>
      <c r="AD51" s="254"/>
      <c r="AE51" s="254"/>
      <c r="AF51" s="254"/>
      <c r="AG51" s="254"/>
    </row>
  </sheetData>
  <sheetProtection sheet="1" objects="1" scenarios="1" selectLockedCells="1"/>
  <mergeCells count="348">
    <mergeCell ref="A1:AY1"/>
    <mergeCell ref="J3:AE3"/>
    <mergeCell ref="AF3:AI3"/>
    <mergeCell ref="AJ3:AL3"/>
    <mergeCell ref="AM3:AP3"/>
    <mergeCell ref="J4:O4"/>
    <mergeCell ref="P4:R4"/>
    <mergeCell ref="S4:X4"/>
    <mergeCell ref="Y4:AB4"/>
    <mergeCell ref="AC4:AF4"/>
    <mergeCell ref="AG4:AP4"/>
    <mergeCell ref="A5:F5"/>
    <mergeCell ref="G5:I5"/>
    <mergeCell ref="J5:O5"/>
    <mergeCell ref="P5:AY5"/>
    <mergeCell ref="A6:J6"/>
    <mergeCell ref="K6:AO6"/>
    <mergeCell ref="AP6:AU6"/>
    <mergeCell ref="AV6:AY6"/>
    <mergeCell ref="B11:O11"/>
    <mergeCell ref="T11:AF11"/>
    <mergeCell ref="AK11:AW11"/>
    <mergeCell ref="AV7:AW7"/>
    <mergeCell ref="AX7:AY7"/>
    <mergeCell ref="B17:D17"/>
    <mergeCell ref="E17:H17"/>
    <mergeCell ref="B18:D18"/>
    <mergeCell ref="E18:H18"/>
    <mergeCell ref="A14:A16"/>
    <mergeCell ref="B12:O12"/>
    <mergeCell ref="T12:AF12"/>
    <mergeCell ref="AK12:AW12"/>
    <mergeCell ref="AC7:AJ7"/>
    <mergeCell ref="AK7:AQ7"/>
    <mergeCell ref="AR7:AU7"/>
    <mergeCell ref="A9:AY9"/>
    <mergeCell ref="B10:O10"/>
    <mergeCell ref="T10:AF10"/>
    <mergeCell ref="AK10:AW10"/>
    <mergeCell ref="A7:F7"/>
    <mergeCell ref="H7:J7"/>
    <mergeCell ref="L7:N7"/>
    <mergeCell ref="O7:R7"/>
    <mergeCell ref="S7:U7"/>
    <mergeCell ref="V7:AB7"/>
    <mergeCell ref="B14:Q16"/>
    <mergeCell ref="R14:S16"/>
    <mergeCell ref="T14:U16"/>
    <mergeCell ref="AW22:AY22"/>
    <mergeCell ref="B22:D22"/>
    <mergeCell ref="E22:H22"/>
    <mergeCell ref="B20:D20"/>
    <mergeCell ref="E20:H20"/>
    <mergeCell ref="B21:D21"/>
    <mergeCell ref="E21:H21"/>
    <mergeCell ref="AK18:AM18"/>
    <mergeCell ref="AN18:AP18"/>
    <mergeCell ref="AQ18:AS18"/>
    <mergeCell ref="AT18:AV18"/>
    <mergeCell ref="AK19:AM19"/>
    <mergeCell ref="AN19:AP19"/>
    <mergeCell ref="AQ19:AS19"/>
    <mergeCell ref="AT19:AV19"/>
    <mergeCell ref="AW19:AY19"/>
    <mergeCell ref="B19:D19"/>
    <mergeCell ref="E19:H19"/>
    <mergeCell ref="AH20:AJ20"/>
    <mergeCell ref="AK20:AM20"/>
    <mergeCell ref="AN20:AP20"/>
    <mergeCell ref="AQ20:AS20"/>
    <mergeCell ref="AT20:AV20"/>
    <mergeCell ref="Y20:AA20"/>
    <mergeCell ref="B23:D23"/>
    <mergeCell ref="E23:H23"/>
    <mergeCell ref="B24:D24"/>
    <mergeCell ref="E24:H24"/>
    <mergeCell ref="AK21:AM21"/>
    <mergeCell ref="AN21:AP21"/>
    <mergeCell ref="AQ21:AS21"/>
    <mergeCell ref="AT21:AV21"/>
    <mergeCell ref="AK22:AM22"/>
    <mergeCell ref="AN22:AP22"/>
    <mergeCell ref="AQ22:AS22"/>
    <mergeCell ref="AT22:AV22"/>
    <mergeCell ref="AH21:AJ21"/>
    <mergeCell ref="AH22:AJ22"/>
    <mergeCell ref="Y23:AA23"/>
    <mergeCell ref="AB23:AD23"/>
    <mergeCell ref="AE23:AG23"/>
    <mergeCell ref="AH23:AJ23"/>
    <mergeCell ref="AK23:AM23"/>
    <mergeCell ref="AN23:AP23"/>
    <mergeCell ref="AQ23:AS23"/>
    <mergeCell ref="AT23:AV23"/>
    <mergeCell ref="AH24:AJ24"/>
    <mergeCell ref="T22:U22"/>
    <mergeCell ref="AW28:AY28"/>
    <mergeCell ref="B28:D28"/>
    <mergeCell ref="E28:H28"/>
    <mergeCell ref="B26:D26"/>
    <mergeCell ref="E26:H26"/>
    <mergeCell ref="B27:D27"/>
    <mergeCell ref="E27:H27"/>
    <mergeCell ref="AK24:AM24"/>
    <mergeCell ref="AN24:AP24"/>
    <mergeCell ref="AQ24:AS24"/>
    <mergeCell ref="AT24:AV24"/>
    <mergeCell ref="AK25:AM25"/>
    <mergeCell ref="AN25:AP25"/>
    <mergeCell ref="AQ25:AS25"/>
    <mergeCell ref="AT25:AV25"/>
    <mergeCell ref="AW25:AY25"/>
    <mergeCell ref="B25:D25"/>
    <mergeCell ref="E25:H25"/>
    <mergeCell ref="V26:X26"/>
    <mergeCell ref="V27:X27"/>
    <mergeCell ref="V28:X28"/>
    <mergeCell ref="Y24:AA24"/>
    <mergeCell ref="AB24:AD24"/>
    <mergeCell ref="AE24:AG24"/>
    <mergeCell ref="AW31:AY31"/>
    <mergeCell ref="B31:D31"/>
    <mergeCell ref="E31:H31"/>
    <mergeCell ref="B29:D29"/>
    <mergeCell ref="E29:H29"/>
    <mergeCell ref="B30:D30"/>
    <mergeCell ref="E30:H30"/>
    <mergeCell ref="V29:X29"/>
    <mergeCell ref="V30:X30"/>
    <mergeCell ref="V31:X31"/>
    <mergeCell ref="Y29:AA29"/>
    <mergeCell ref="AB29:AD29"/>
    <mergeCell ref="AE29:AG29"/>
    <mergeCell ref="Y31:AA31"/>
    <mergeCell ref="AB31:AD31"/>
    <mergeCell ref="AH29:AJ29"/>
    <mergeCell ref="AK29:AM29"/>
    <mergeCell ref="AN29:AP29"/>
    <mergeCell ref="AQ29:AS29"/>
    <mergeCell ref="AT29:AV29"/>
    <mergeCell ref="AH31:AJ31"/>
    <mergeCell ref="AK31:AM31"/>
    <mergeCell ref="AN31:AP31"/>
    <mergeCell ref="AQ31:AS31"/>
    <mergeCell ref="AW32:AY32"/>
    <mergeCell ref="Y33:AA33"/>
    <mergeCell ref="AB33:AD33"/>
    <mergeCell ref="AE33:AG33"/>
    <mergeCell ref="AH33:AJ33"/>
    <mergeCell ref="AK33:AM33"/>
    <mergeCell ref="AN33:AP33"/>
    <mergeCell ref="AQ33:AS33"/>
    <mergeCell ref="AT33:AV33"/>
    <mergeCell ref="AW33:AY33"/>
    <mergeCell ref="AN32:AP32"/>
    <mergeCell ref="AQ32:AS32"/>
    <mergeCell ref="AT32:AV32"/>
    <mergeCell ref="Y32:AA32"/>
    <mergeCell ref="AB32:AD32"/>
    <mergeCell ref="AE32:AG32"/>
    <mergeCell ref="AH32:AJ32"/>
    <mergeCell ref="AK32:AM32"/>
    <mergeCell ref="A42:F44"/>
    <mergeCell ref="H42:AU42"/>
    <mergeCell ref="AV42:AY42"/>
    <mergeCell ref="H43:AY43"/>
    <mergeCell ref="H44:AY44"/>
    <mergeCell ref="AW34:AY34"/>
    <mergeCell ref="Y35:AA35"/>
    <mergeCell ref="AB35:AD35"/>
    <mergeCell ref="AE35:AG35"/>
    <mergeCell ref="AH35:AJ35"/>
    <mergeCell ref="AK35:AM35"/>
    <mergeCell ref="AN35:AP35"/>
    <mergeCell ref="AQ35:AS35"/>
    <mergeCell ref="AT35:AV35"/>
    <mergeCell ref="AW35:AY35"/>
    <mergeCell ref="AN34:AP34"/>
    <mergeCell ref="AQ34:AS34"/>
    <mergeCell ref="AT34:AV34"/>
    <mergeCell ref="Y34:AA34"/>
    <mergeCell ref="AB34:AD34"/>
    <mergeCell ref="AE34:AG34"/>
    <mergeCell ref="AH34:AJ34"/>
    <mergeCell ref="AK34:AM34"/>
    <mergeCell ref="AK37:AS37"/>
    <mergeCell ref="AT37:AW37"/>
    <mergeCell ref="AX37:AY37"/>
    <mergeCell ref="A38:AY39"/>
    <mergeCell ref="A41:AU41"/>
    <mergeCell ref="AV41:AY41"/>
    <mergeCell ref="A37:G37"/>
    <mergeCell ref="H37:K37"/>
    <mergeCell ref="M37:Y37"/>
    <mergeCell ref="Z37:AB37"/>
    <mergeCell ref="AD37:AF37"/>
    <mergeCell ref="V14:AV14"/>
    <mergeCell ref="V15:AV15"/>
    <mergeCell ref="V16:X16"/>
    <mergeCell ref="Y16:AA16"/>
    <mergeCell ref="AB16:AD16"/>
    <mergeCell ref="AE16:AG16"/>
    <mergeCell ref="AH16:AJ16"/>
    <mergeCell ref="AK16:AM16"/>
    <mergeCell ref="AN16:AP16"/>
    <mergeCell ref="AQ16:AS16"/>
    <mergeCell ref="AT16:AV16"/>
    <mergeCell ref="V17:X17"/>
    <mergeCell ref="V18:X18"/>
    <mergeCell ref="V19:X19"/>
    <mergeCell ref="V20:X20"/>
    <mergeCell ref="V21:X21"/>
    <mergeCell ref="V22:X22"/>
    <mergeCell ref="V23:X23"/>
    <mergeCell ref="V24:X24"/>
    <mergeCell ref="V25:X25"/>
    <mergeCell ref="AB20:AD20"/>
    <mergeCell ref="AE20:AG20"/>
    <mergeCell ref="Y22:AA22"/>
    <mergeCell ref="AB22:AD22"/>
    <mergeCell ref="AE22:AG22"/>
    <mergeCell ref="Y21:AA21"/>
    <mergeCell ref="AB21:AD21"/>
    <mergeCell ref="AE21:AG21"/>
    <mergeCell ref="AH17:AJ17"/>
    <mergeCell ref="AK17:AM17"/>
    <mergeCell ref="AN17:AP17"/>
    <mergeCell ref="AQ17:AS17"/>
    <mergeCell ref="AT17:AV17"/>
    <mergeCell ref="AB18:AD18"/>
    <mergeCell ref="AE18:AG18"/>
    <mergeCell ref="AH18:AJ18"/>
    <mergeCell ref="Y19:AA19"/>
    <mergeCell ref="AB19:AD19"/>
    <mergeCell ref="AE19:AG19"/>
    <mergeCell ref="AH19:AJ19"/>
    <mergeCell ref="Y17:AA17"/>
    <mergeCell ref="AB17:AD17"/>
    <mergeCell ref="AE17:AG17"/>
    <mergeCell ref="Y18:AA18"/>
    <mergeCell ref="AK28:AM28"/>
    <mergeCell ref="AN28:AP28"/>
    <mergeCell ref="AQ28:AS28"/>
    <mergeCell ref="AT28:AV28"/>
    <mergeCell ref="Y25:AA25"/>
    <mergeCell ref="AB25:AD25"/>
    <mergeCell ref="AE25:AG25"/>
    <mergeCell ref="AH25:AJ25"/>
    <mergeCell ref="Y26:AA26"/>
    <mergeCell ref="AB26:AD26"/>
    <mergeCell ref="AE26:AG26"/>
    <mergeCell ref="AH26:AJ26"/>
    <mergeCell ref="AK26:AM26"/>
    <mergeCell ref="T17:U17"/>
    <mergeCell ref="R18:S18"/>
    <mergeCell ref="T18:U18"/>
    <mergeCell ref="R19:S19"/>
    <mergeCell ref="T19:U19"/>
    <mergeCell ref="R20:S20"/>
    <mergeCell ref="T26:U26"/>
    <mergeCell ref="R27:S27"/>
    <mergeCell ref="T27:U27"/>
    <mergeCell ref="T20:U20"/>
    <mergeCell ref="R21:S21"/>
    <mergeCell ref="T21:U21"/>
    <mergeCell ref="R22:S22"/>
    <mergeCell ref="T25:U25"/>
    <mergeCell ref="I17:Q17"/>
    <mergeCell ref="I18:Q18"/>
    <mergeCell ref="I19:Q19"/>
    <mergeCell ref="I20:Q20"/>
    <mergeCell ref="I21:Q21"/>
    <mergeCell ref="I22:Q22"/>
    <mergeCell ref="I23:Q23"/>
    <mergeCell ref="I24:Q24"/>
    <mergeCell ref="I25:Q25"/>
    <mergeCell ref="AW14:AY16"/>
    <mergeCell ref="L49:R49"/>
    <mergeCell ref="R30:S30"/>
    <mergeCell ref="T30:U30"/>
    <mergeCell ref="R31:S31"/>
    <mergeCell ref="T31:U31"/>
    <mergeCell ref="AW17:AY17"/>
    <mergeCell ref="AW18:AY18"/>
    <mergeCell ref="AW20:AY20"/>
    <mergeCell ref="AW21:AY21"/>
    <mergeCell ref="AW23:AY23"/>
    <mergeCell ref="AW24:AY24"/>
    <mergeCell ref="AW26:AY26"/>
    <mergeCell ref="AW27:AY27"/>
    <mergeCell ref="AW29:AY29"/>
    <mergeCell ref="I26:Q26"/>
    <mergeCell ref="I27:Q27"/>
    <mergeCell ref="I28:Q28"/>
    <mergeCell ref="I29:Q29"/>
    <mergeCell ref="I30:Q30"/>
    <mergeCell ref="I31:Q31"/>
    <mergeCell ref="R17:S17"/>
    <mergeCell ref="AW30:AY30"/>
    <mergeCell ref="R25:S25"/>
    <mergeCell ref="AB51:AD51"/>
    <mergeCell ref="AE51:AG51"/>
    <mergeCell ref="Y51:AA51"/>
    <mergeCell ref="R28:S28"/>
    <mergeCell ref="T28:U28"/>
    <mergeCell ref="R29:S29"/>
    <mergeCell ref="T29:U29"/>
    <mergeCell ref="Y30:AA30"/>
    <mergeCell ref="AB30:AD30"/>
    <mergeCell ref="AE30:AG30"/>
    <mergeCell ref="Y28:AA28"/>
    <mergeCell ref="AB28:AD28"/>
    <mergeCell ref="AE28:AG28"/>
    <mergeCell ref="V34:X34"/>
    <mergeCell ref="V35:X35"/>
    <mergeCell ref="A34:U34"/>
    <mergeCell ref="A35:U35"/>
    <mergeCell ref="V32:X32"/>
    <mergeCell ref="V33:X33"/>
    <mergeCell ref="A32:U32"/>
    <mergeCell ref="A33:U33"/>
    <mergeCell ref="H46:Q46"/>
    <mergeCell ref="AC46:AQ46"/>
    <mergeCell ref="AH37:AJ37"/>
    <mergeCell ref="AH30:AJ30"/>
    <mergeCell ref="AK30:AM30"/>
    <mergeCell ref="AN30:AP30"/>
    <mergeCell ref="AQ30:AS30"/>
    <mergeCell ref="AT30:AV30"/>
    <mergeCell ref="AE31:AG31"/>
    <mergeCell ref="R26:S26"/>
    <mergeCell ref="R23:S23"/>
    <mergeCell ref="T23:U23"/>
    <mergeCell ref="R24:S24"/>
    <mergeCell ref="T24:U24"/>
    <mergeCell ref="AT31:AV31"/>
    <mergeCell ref="AN26:AP26"/>
    <mergeCell ref="AQ26:AS26"/>
    <mergeCell ref="AT26:AV26"/>
    <mergeCell ref="Y27:AA27"/>
    <mergeCell ref="AB27:AD27"/>
    <mergeCell ref="AE27:AG27"/>
    <mergeCell ref="AH27:AJ27"/>
    <mergeCell ref="AH28:AJ28"/>
    <mergeCell ref="AK27:AM27"/>
    <mergeCell ref="AN27:AP27"/>
    <mergeCell ref="AQ27:AS27"/>
    <mergeCell ref="AT27:AV27"/>
  </mergeCells>
  <conditionalFormatting sqref="AV41">
    <cfRule type="expression" dxfId="278" priority="71">
      <formula>IF(AV41=0,1,0)</formula>
    </cfRule>
  </conditionalFormatting>
  <conditionalFormatting sqref="AM3">
    <cfRule type="expression" dxfId="277" priority="70">
      <formula>IF(AM3=0,1,0)</formula>
    </cfRule>
  </conditionalFormatting>
  <conditionalFormatting sqref="AV6:AY6">
    <cfRule type="expression" dxfId="276" priority="69">
      <formula>IF(AV6=0,1,0)</formula>
    </cfRule>
  </conditionalFormatting>
  <conditionalFormatting sqref="AR7:AU7">
    <cfRule type="expression" dxfId="275" priority="68">
      <formula>IF(AR7=0,1,0)</formula>
    </cfRule>
  </conditionalFormatting>
  <conditionalFormatting sqref="AV7 AX7">
    <cfRule type="expression" dxfId="274" priority="67">
      <formula>IF(AV7=0,1,0)</formula>
    </cfRule>
  </conditionalFormatting>
  <conditionalFormatting sqref="S7">
    <cfRule type="expression" dxfId="273" priority="58">
      <formula>IF($G$7&gt;0,1,0)</formula>
    </cfRule>
    <cfRule type="expression" dxfId="272" priority="59">
      <formula>IF($S$7&gt;0,1,0)</formula>
    </cfRule>
    <cfRule type="expression" dxfId="271" priority="60" stopIfTrue="1">
      <formula>IF($K$7&gt;0,1,0)</formula>
    </cfRule>
    <cfRule type="expression" dxfId="270" priority="66">
      <formula>IF($G$7=0,1,0)</formula>
    </cfRule>
  </conditionalFormatting>
  <conditionalFormatting sqref="K7">
    <cfRule type="expression" dxfId="269" priority="64">
      <formula>IF($K$7&gt;0,1,0)</formula>
    </cfRule>
    <cfRule type="expression" dxfId="268" priority="65" stopIfTrue="1">
      <formula>IF($G$7=0,1,0)</formula>
    </cfRule>
  </conditionalFormatting>
  <conditionalFormatting sqref="G7">
    <cfRule type="expression" dxfId="267" priority="62">
      <formula>IF($K$7&gt;0,1,0)</formula>
    </cfRule>
    <cfRule type="expression" dxfId="266" priority="63" stopIfTrue="1">
      <formula>IF($G$7=0,1,0)</formula>
    </cfRule>
  </conditionalFormatting>
  <conditionalFormatting sqref="G5">
    <cfRule type="expression" dxfId="265" priority="61" stopIfTrue="1">
      <formula>IF($G$5=0,1,0)</formula>
    </cfRule>
  </conditionalFormatting>
  <conditionalFormatting sqref="V32">
    <cfRule type="expression" dxfId="264" priority="72">
      <formula>IF(V$35=1,1,0)</formula>
    </cfRule>
  </conditionalFormatting>
  <conditionalFormatting sqref="V17:V31">
    <cfRule type="expression" dxfId="263" priority="57" stopIfTrue="1">
      <formula>IF($P$10&gt;0,0,1)</formula>
    </cfRule>
  </conditionalFormatting>
  <conditionalFormatting sqref="Y17">
    <cfRule type="expression" dxfId="262" priority="56" stopIfTrue="1">
      <formula>IF($AG$10&gt;0,0,1)</formula>
    </cfRule>
  </conditionalFormatting>
  <conditionalFormatting sqref="AB17">
    <cfRule type="expression" dxfId="261" priority="55" stopIfTrue="1">
      <formula>IF($AX$10&gt;0,0,1)</formula>
    </cfRule>
  </conditionalFormatting>
  <conditionalFormatting sqref="AE17">
    <cfRule type="expression" dxfId="260" priority="54" stopIfTrue="1">
      <formula>IF($P$11&gt;0,0,1)</formula>
    </cfRule>
  </conditionalFormatting>
  <conditionalFormatting sqref="AH17">
    <cfRule type="expression" dxfId="259" priority="53" stopIfTrue="1">
      <formula>IF($AG$11&gt;0,0,1)</formula>
    </cfRule>
  </conditionalFormatting>
  <conditionalFormatting sqref="AK17">
    <cfRule type="expression" dxfId="258" priority="52" stopIfTrue="1">
      <formula>IF($AX$11&gt;0,0,1)</formula>
    </cfRule>
  </conditionalFormatting>
  <conditionalFormatting sqref="AN17">
    <cfRule type="expression" dxfId="257" priority="51" stopIfTrue="1">
      <formula>IF($P$12&gt;0,0,1)</formula>
    </cfRule>
  </conditionalFormatting>
  <conditionalFormatting sqref="AQ17">
    <cfRule type="expression" dxfId="256" priority="50" stopIfTrue="1">
      <formula>IF($AG$12&gt;0,0,1)</formula>
    </cfRule>
  </conditionalFormatting>
  <conditionalFormatting sqref="AT17">
    <cfRule type="expression" dxfId="255" priority="49" stopIfTrue="1">
      <formula>IF($AX$12&gt;0,0,1)</formula>
    </cfRule>
  </conditionalFormatting>
  <conditionalFormatting sqref="Q10">
    <cfRule type="expression" dxfId="254" priority="48">
      <formula>IF($Q$10="X",0,1)</formula>
    </cfRule>
  </conditionalFormatting>
  <conditionalFormatting sqref="Q11">
    <cfRule type="expression" dxfId="253" priority="47">
      <formula>IF($Q$11="X",0,1)</formula>
    </cfRule>
  </conditionalFormatting>
  <conditionalFormatting sqref="Q12">
    <cfRule type="expression" dxfId="252" priority="46">
      <formula>IF($Q$12="X",0,1)</formula>
    </cfRule>
  </conditionalFormatting>
  <conditionalFormatting sqref="AH10">
    <cfRule type="expression" dxfId="251" priority="45">
      <formula>IF($AH$10="X",0,1)</formula>
    </cfRule>
  </conditionalFormatting>
  <conditionalFormatting sqref="AH11">
    <cfRule type="expression" dxfId="250" priority="44">
      <formula>IF($AH$11="X",0,1)</formula>
    </cfRule>
  </conditionalFormatting>
  <conditionalFormatting sqref="AH12">
    <cfRule type="expression" dxfId="249" priority="43">
      <formula>IF($AH$12="X",0,1)</formula>
    </cfRule>
  </conditionalFormatting>
  <conditionalFormatting sqref="AY10">
    <cfRule type="expression" dxfId="248" priority="42">
      <formula>IF($AY$10="X",0,1)</formula>
    </cfRule>
  </conditionalFormatting>
  <conditionalFormatting sqref="AY12">
    <cfRule type="expression" dxfId="247" priority="41">
      <formula>IF($AY$12="X",0,1)</formula>
    </cfRule>
  </conditionalFormatting>
  <conditionalFormatting sqref="AY11">
    <cfRule type="expression" dxfId="246" priority="40">
      <formula>IF($AY$11="X",0,1)</formula>
    </cfRule>
  </conditionalFormatting>
  <conditionalFormatting sqref="Y18:Y31">
    <cfRule type="expression" dxfId="245" priority="39" stopIfTrue="1">
      <formula>IF($AG$10&gt;0,0,1)</formula>
    </cfRule>
  </conditionalFormatting>
  <conditionalFormatting sqref="AB18:AB31">
    <cfRule type="expression" dxfId="244" priority="38" stopIfTrue="1">
      <formula>IF($AX$10&gt;0,0,1)</formula>
    </cfRule>
  </conditionalFormatting>
  <conditionalFormatting sqref="AE18:AE31">
    <cfRule type="expression" dxfId="243" priority="37" stopIfTrue="1">
      <formula>IF($P$11&gt;0,0,1)</formula>
    </cfRule>
  </conditionalFormatting>
  <conditionalFormatting sqref="AH18:AH31">
    <cfRule type="expression" dxfId="242" priority="36" stopIfTrue="1">
      <formula>IF($AG$11&gt;0,0,1)</formula>
    </cfRule>
  </conditionalFormatting>
  <conditionalFormatting sqref="AK18:AK31">
    <cfRule type="expression" dxfId="241" priority="35" stopIfTrue="1">
      <formula>IF($AX$11&gt;0,0,1)</formula>
    </cfRule>
  </conditionalFormatting>
  <conditionalFormatting sqref="AN18:AN31">
    <cfRule type="expression" dxfId="240" priority="34" stopIfTrue="1">
      <formula>IF($P$12&gt;0,0,1)</formula>
    </cfRule>
  </conditionalFormatting>
  <conditionalFormatting sqref="AQ18:AQ31">
    <cfRule type="expression" dxfId="239" priority="33" stopIfTrue="1">
      <formula>IF($AG$12&gt;0,0,1)</formula>
    </cfRule>
  </conditionalFormatting>
  <conditionalFormatting sqref="AT18:AT31">
    <cfRule type="expression" dxfId="238" priority="32" stopIfTrue="1">
      <formula>IF($AX$12&gt;0,0,1)</formula>
    </cfRule>
  </conditionalFormatting>
  <conditionalFormatting sqref="AW32 AW34">
    <cfRule type="expression" dxfId="237" priority="31">
      <formula>IF(AW$32=$AT$37,1,0)</formula>
    </cfRule>
  </conditionalFormatting>
  <conditionalFormatting sqref="V16:X16">
    <cfRule type="expression" dxfId="236" priority="28" stopIfTrue="1">
      <formula>IF($B$10="",1,0)</formula>
    </cfRule>
  </conditionalFormatting>
  <conditionalFormatting sqref="Y16">
    <cfRule type="expression" dxfId="235" priority="27" stopIfTrue="1">
      <formula>IF($T$10="",1,0)</formula>
    </cfRule>
  </conditionalFormatting>
  <conditionalFormatting sqref="AE16">
    <cfRule type="expression" dxfId="234" priority="26" stopIfTrue="1">
      <formula>IF($B$11="",1,0)</formula>
    </cfRule>
  </conditionalFormatting>
  <conditionalFormatting sqref="AB16:AD16">
    <cfRule type="expression" dxfId="233" priority="25">
      <formula>IF($AK$10="",1,0)</formula>
    </cfRule>
  </conditionalFormatting>
  <conditionalFormatting sqref="AH16:AJ16">
    <cfRule type="expression" dxfId="232" priority="24">
      <formula>IF($T$11="",1,0)</formula>
    </cfRule>
  </conditionalFormatting>
  <conditionalFormatting sqref="AK16:AM16">
    <cfRule type="expression" dxfId="231" priority="23">
      <formula>IF($AK$11="",1,0)</formula>
    </cfRule>
  </conditionalFormatting>
  <conditionalFormatting sqref="AN16:AP16">
    <cfRule type="expression" dxfId="230" priority="22">
      <formula>IF($B$12="",1,0)</formula>
    </cfRule>
  </conditionalFormatting>
  <conditionalFormatting sqref="AQ16:AS16">
    <cfRule type="expression" dxfId="229" priority="21">
      <formula>IF($T$12="",1,0)</formula>
    </cfRule>
  </conditionalFormatting>
  <conditionalFormatting sqref="AT16:AV16">
    <cfRule type="expression" dxfId="228" priority="20">
      <formula>IF($AK$12="",1,0)</formula>
    </cfRule>
  </conditionalFormatting>
  <conditionalFormatting sqref="V34">
    <cfRule type="expression" dxfId="227" priority="19">
      <formula>IF($V$35=1,1,0)</formula>
    </cfRule>
  </conditionalFormatting>
  <conditionalFormatting sqref="Y32">
    <cfRule type="expression" dxfId="226" priority="18">
      <formula>IF(Y$35=1,1,0)</formula>
    </cfRule>
  </conditionalFormatting>
  <conditionalFormatting sqref="AB32">
    <cfRule type="expression" dxfId="225" priority="17">
      <formula>IF(AB$35=1,1,0)</formula>
    </cfRule>
  </conditionalFormatting>
  <conditionalFormatting sqref="AE32">
    <cfRule type="expression" dxfId="224" priority="16">
      <formula>IF(AE$35=1,1,0)</formula>
    </cfRule>
  </conditionalFormatting>
  <conditionalFormatting sqref="AH32">
    <cfRule type="expression" dxfId="223" priority="15">
      <formula>IF(AH$35=1,1,0)</formula>
    </cfRule>
  </conditionalFormatting>
  <conditionalFormatting sqref="AK32">
    <cfRule type="expression" dxfId="222" priority="14">
      <formula>IF(AK$35=1,1,0)</formula>
    </cfRule>
  </conditionalFormatting>
  <conditionalFormatting sqref="AN32">
    <cfRule type="expression" dxfId="221" priority="13">
      <formula>IF(AN$35=1,1,0)</formula>
    </cfRule>
  </conditionalFormatting>
  <conditionalFormatting sqref="AQ32">
    <cfRule type="expression" dxfId="220" priority="12">
      <formula>IF(AQ$35=1,1,0)</formula>
    </cfRule>
  </conditionalFormatting>
  <conditionalFormatting sqref="AT32">
    <cfRule type="expression" dxfId="219" priority="11">
      <formula>IF(AT$35=1,1,0)</formula>
    </cfRule>
  </conditionalFormatting>
  <conditionalFormatting sqref="Y34">
    <cfRule type="expression" dxfId="218" priority="10">
      <formula>IF(Y$35=1,1,0)</formula>
    </cfRule>
  </conditionalFormatting>
  <conditionalFormatting sqref="AB34">
    <cfRule type="expression" dxfId="217" priority="9">
      <formula>IF(AB$35=1,1,0)</formula>
    </cfRule>
  </conditionalFormatting>
  <conditionalFormatting sqref="AE34">
    <cfRule type="expression" dxfId="216" priority="8">
      <formula>IF(AE$35=1,1,0)</formula>
    </cfRule>
  </conditionalFormatting>
  <conditionalFormatting sqref="AH34">
    <cfRule type="expression" dxfId="215" priority="7">
      <formula>IF(AH$35=1,1,0)</formula>
    </cfRule>
  </conditionalFormatting>
  <conditionalFormatting sqref="AK34">
    <cfRule type="expression" dxfId="214" priority="6">
      <formula>IF(AK$35=1,1,0)</formula>
    </cfRule>
  </conditionalFormatting>
  <conditionalFormatting sqref="AN34">
    <cfRule type="expression" dxfId="213" priority="5">
      <formula>IF(AN$35=1,1,0)</formula>
    </cfRule>
  </conditionalFormatting>
  <conditionalFormatting sqref="AQ34">
    <cfRule type="expression" dxfId="212" priority="4">
      <formula>IF(AQ$35=1,1,0)</formula>
    </cfRule>
  </conditionalFormatting>
  <conditionalFormatting sqref="AT34">
    <cfRule type="expression" dxfId="211" priority="3">
      <formula>IF(AT$35=1,1,0)</formula>
    </cfRule>
  </conditionalFormatting>
  <dataValidations count="5">
    <dataValidation type="date" operator="greaterThanOrEqual" allowBlank="1" showInputMessage="1" showErrorMessage="1" sqref="AV41:AY41">
      <formula1>AR7</formula1>
    </dataValidation>
    <dataValidation type="date" allowBlank="1" showInputMessage="1" showErrorMessage="1" sqref="AR7:AU7">
      <formula1>AV6</formula1>
      <formula2>AM3</formula2>
    </dataValidation>
    <dataValidation type="date" operator="lessThanOrEqual" allowBlank="1" showInputMessage="1" showErrorMessage="1" sqref="AV6:AY6">
      <formula1>AM3</formula1>
    </dataValidation>
    <dataValidation type="date" operator="lessThanOrEqual" allowBlank="1" showInputMessage="1" showErrorMessage="1" sqref="Y4:AB4">
      <formula1>AM3</formula1>
    </dataValidation>
    <dataValidation type="date" operator="greaterThan" allowBlank="1" showInputMessage="1" showErrorMessage="1" sqref="AM3">
      <formula1>36526</formula1>
    </dataValidation>
  </dataValidations>
  <printOptions horizontalCentered="1"/>
  <pageMargins left="0.31496062992125984" right="0.31496062992125984" top="0.62992125984251968" bottom="0.15748031496062992" header="0.11811023622047245" footer="0.11811023622047245"/>
  <pageSetup paperSize="9" orientation="landscape" horizontalDpi="0" verticalDpi="0" r:id="rId1"/>
  <ignoredErrors>
    <ignoredError sqref="AX18:AY18 AX31:AY31 AX19:AY19 AX20:AY20 AX21:AY21 AX22:AY22 AX23:AY23 AX24:AY24 AX25:AY25 AX26:AY26 AX27:AY27 AX28:AY28 AX29:AY29 AX30:AY30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showErrorMessage="1">
          <x14:formula1>
            <xm:f>'BVPŽ kodai'!A2:A9455</xm:f>
          </x14:formula1>
          <xm:sqref>G5:I5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A55"/>
  <sheetViews>
    <sheetView tabSelected="1" zoomScale="122" zoomScaleNormal="122" zoomScaleSheetLayoutView="120" workbookViewId="0">
      <selection activeCell="E34" sqref="E34:H34"/>
    </sheetView>
  </sheetViews>
  <sheetFormatPr defaultRowHeight="15" x14ac:dyDescent="0.25"/>
  <cols>
    <col min="1" max="5" width="2.7109375" style="1" customWidth="1"/>
    <col min="6" max="6" width="2.85546875" style="1" customWidth="1"/>
    <col min="7" max="46" width="2.7109375" style="1" customWidth="1"/>
    <col min="47" max="47" width="2.5703125" style="1" customWidth="1"/>
    <col min="48" max="49" width="2.7109375" style="1" customWidth="1"/>
    <col min="50" max="51" width="2.42578125" style="1" customWidth="1"/>
    <col min="52" max="52" width="2.85546875" style="1" customWidth="1"/>
    <col min="53" max="53" width="2.5703125" style="1" customWidth="1"/>
    <col min="54" max="66" width="2.7109375" style="1" customWidth="1"/>
    <col min="67" max="16384" width="9.140625" style="1"/>
  </cols>
  <sheetData>
    <row r="1" spans="1:53" ht="14.1" customHeight="1" x14ac:dyDescent="0.25">
      <c r="A1" s="390" t="s">
        <v>0</v>
      </c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0"/>
      <c r="R1" s="390"/>
      <c r="S1" s="390"/>
      <c r="T1" s="390"/>
      <c r="U1" s="390"/>
      <c r="V1" s="390"/>
      <c r="W1" s="390"/>
      <c r="X1" s="390"/>
      <c r="Y1" s="390"/>
      <c r="Z1" s="390"/>
      <c r="AA1" s="390"/>
      <c r="AB1" s="390"/>
      <c r="AC1" s="390"/>
      <c r="AD1" s="390"/>
      <c r="AE1" s="390"/>
      <c r="AF1" s="390"/>
      <c r="AG1" s="390"/>
      <c r="AH1" s="390"/>
      <c r="AI1" s="390"/>
      <c r="AJ1" s="390"/>
      <c r="AK1" s="390"/>
      <c r="AL1" s="390"/>
      <c r="AM1" s="390"/>
      <c r="AN1" s="390"/>
      <c r="AO1" s="390"/>
      <c r="AP1" s="390"/>
      <c r="AQ1" s="390"/>
      <c r="AR1" s="390"/>
      <c r="AS1" s="390"/>
      <c r="AT1" s="390"/>
      <c r="AU1" s="390"/>
      <c r="AV1" s="390"/>
      <c r="AW1" s="390"/>
      <c r="AX1" s="390"/>
      <c r="AY1" s="390"/>
    </row>
    <row r="2" spans="1:53" ht="12" customHeight="1" x14ac:dyDescent="0.25">
      <c r="J2" s="391" t="s">
        <v>18982</v>
      </c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  <c r="Z2" s="391"/>
      <c r="AA2" s="391"/>
      <c r="AB2" s="391"/>
      <c r="AC2" s="391"/>
      <c r="AD2" s="391"/>
      <c r="AE2" s="391"/>
      <c r="AF2" s="426"/>
      <c r="AG2" s="426"/>
      <c r="AH2" s="426"/>
      <c r="AI2" s="426"/>
      <c r="AJ2" s="321" t="s">
        <v>1</v>
      </c>
      <c r="AK2" s="321"/>
      <c r="AL2" s="321"/>
      <c r="AM2" s="166">
        <v>42864</v>
      </c>
      <c r="AN2" s="166"/>
      <c r="AO2" s="166"/>
      <c r="AP2" s="166"/>
    </row>
    <row r="3" spans="1:53" ht="14.1" customHeight="1" x14ac:dyDescent="0.25">
      <c r="A3" s="432" t="s">
        <v>19001</v>
      </c>
      <c r="B3" s="433"/>
      <c r="C3" s="433"/>
      <c r="D3" s="433"/>
      <c r="E3" s="433"/>
      <c r="F3" s="433"/>
      <c r="G3" s="433"/>
      <c r="H3" s="433"/>
      <c r="I3" s="433"/>
      <c r="J3" s="433"/>
      <c r="K3" s="433"/>
      <c r="L3" s="433"/>
      <c r="M3" s="433"/>
      <c r="N3" s="433"/>
      <c r="O3" s="433"/>
      <c r="P3" s="433"/>
      <c r="Q3" s="433"/>
      <c r="R3" s="434"/>
      <c r="S3" s="112" t="s">
        <v>29</v>
      </c>
      <c r="T3" s="112"/>
      <c r="U3" s="112"/>
      <c r="V3" s="112"/>
      <c r="W3" s="112"/>
      <c r="X3" s="112"/>
      <c r="Y3" s="166">
        <v>42859</v>
      </c>
      <c r="Z3" s="166"/>
      <c r="AA3" s="166"/>
      <c r="AB3" s="166"/>
      <c r="AC3" s="427" t="s">
        <v>26</v>
      </c>
      <c r="AD3" s="427"/>
      <c r="AE3" s="427"/>
      <c r="AF3" s="427"/>
      <c r="AG3" s="420" t="s">
        <v>18992</v>
      </c>
      <c r="AH3" s="420"/>
      <c r="AI3" s="420"/>
      <c r="AJ3" s="420"/>
      <c r="AK3" s="420"/>
      <c r="AL3" s="420"/>
      <c r="AM3" s="420"/>
      <c r="AN3" s="420"/>
      <c r="AO3" s="420"/>
      <c r="AP3" s="421"/>
    </row>
    <row r="4" spans="1:53" ht="12" customHeight="1" x14ac:dyDescent="0.25">
      <c r="A4" s="111" t="s">
        <v>25</v>
      </c>
      <c r="B4" s="112"/>
      <c r="C4" s="112"/>
      <c r="D4" s="112"/>
      <c r="E4" s="112"/>
      <c r="F4" s="112"/>
      <c r="G4" s="422" t="s">
        <v>9515</v>
      </c>
      <c r="H4" s="422"/>
      <c r="I4" s="423"/>
      <c r="J4" s="369" t="s">
        <v>2</v>
      </c>
      <c r="K4" s="369"/>
      <c r="L4" s="369"/>
      <c r="M4" s="369"/>
      <c r="N4" s="369"/>
      <c r="O4" s="369"/>
      <c r="P4" s="424" t="str">
        <f>IF(ISBLANK($G4),"",IF(ISTEXT(VLOOKUP($G4,'BVPŽ kodai'!A2:B9455,2,FALSE)),VLOOKUP($G4,'BVPŽ kodai'!A2:B9455,2,FALSE),"TOKIO BVPŽ kodo NĖRA!!!"))</f>
        <v>Transporto priemonių ir jų variklių dalys ir pagalbiniai reikmenys</v>
      </c>
      <c r="Q4" s="424"/>
      <c r="R4" s="424"/>
      <c r="S4" s="170"/>
      <c r="T4" s="170"/>
      <c r="U4" s="170"/>
      <c r="V4" s="170"/>
      <c r="W4" s="170"/>
      <c r="X4" s="170"/>
      <c r="Y4" s="170"/>
      <c r="Z4" s="170"/>
      <c r="AA4" s="170"/>
      <c r="AB4" s="170"/>
      <c r="AC4" s="170"/>
      <c r="AD4" s="170"/>
      <c r="AE4" s="170"/>
      <c r="AF4" s="170"/>
      <c r="AG4" s="170"/>
      <c r="AH4" s="170"/>
      <c r="AI4" s="170"/>
      <c r="AJ4" s="170"/>
      <c r="AK4" s="170"/>
      <c r="AL4" s="170"/>
      <c r="AM4" s="170"/>
      <c r="AN4" s="170"/>
      <c r="AO4" s="170"/>
      <c r="AP4" s="170"/>
      <c r="AQ4" s="170"/>
      <c r="AR4" s="170"/>
      <c r="AS4" s="170"/>
      <c r="AT4" s="170"/>
      <c r="AU4" s="170"/>
      <c r="AV4" s="170"/>
      <c r="AW4" s="170"/>
      <c r="AX4" s="170"/>
      <c r="AY4" s="170"/>
    </row>
    <row r="5" spans="1:53" ht="12" customHeight="1" x14ac:dyDescent="0.25">
      <c r="A5" s="369" t="s">
        <v>3</v>
      </c>
      <c r="B5" s="369"/>
      <c r="C5" s="369"/>
      <c r="D5" s="369"/>
      <c r="E5" s="369"/>
      <c r="F5" s="369"/>
      <c r="G5" s="369"/>
      <c r="H5" s="369"/>
      <c r="I5" s="369"/>
      <c r="J5" s="369"/>
      <c r="K5" s="369"/>
      <c r="L5" s="428" t="s">
        <v>18983</v>
      </c>
      <c r="M5" s="429"/>
      <c r="N5" s="429"/>
      <c r="O5" s="429"/>
      <c r="P5" s="429"/>
      <c r="Q5" s="430"/>
      <c r="R5" s="430"/>
      <c r="S5" s="430"/>
      <c r="T5" s="430"/>
      <c r="U5" s="430"/>
      <c r="V5" s="430"/>
      <c r="W5" s="429"/>
      <c r="X5" s="429"/>
      <c r="Y5" s="429"/>
      <c r="Z5" s="429"/>
      <c r="AA5" s="429"/>
      <c r="AB5" s="429"/>
      <c r="AC5" s="429"/>
      <c r="AD5" s="429"/>
      <c r="AE5" s="429"/>
      <c r="AF5" s="429"/>
      <c r="AG5" s="429"/>
      <c r="AH5" s="429"/>
      <c r="AI5" s="429"/>
      <c r="AJ5" s="429"/>
      <c r="AK5" s="429"/>
      <c r="AL5" s="429"/>
      <c r="AM5" s="429"/>
      <c r="AN5" s="429"/>
      <c r="AO5" s="431"/>
      <c r="AP5" s="183" t="s">
        <v>18973</v>
      </c>
      <c r="AQ5" s="184"/>
      <c r="AR5" s="184"/>
      <c r="AS5" s="184"/>
      <c r="AT5" s="184"/>
      <c r="AU5" s="184"/>
      <c r="AV5" s="166">
        <v>42863</v>
      </c>
      <c r="AW5" s="166"/>
      <c r="AX5" s="166"/>
      <c r="AY5" s="166"/>
    </row>
    <row r="6" spans="1:53" ht="12" customHeight="1" x14ac:dyDescent="0.25">
      <c r="A6" s="369" t="s">
        <v>4</v>
      </c>
      <c r="B6" s="369"/>
      <c r="C6" s="369"/>
      <c r="D6" s="369"/>
      <c r="E6" s="369"/>
      <c r="F6" s="370"/>
      <c r="G6" s="50"/>
      <c r="H6" s="113" t="s">
        <v>5</v>
      </c>
      <c r="I6" s="113"/>
      <c r="J6" s="49" t="s">
        <v>18981</v>
      </c>
      <c r="K6" s="113" t="s">
        <v>6</v>
      </c>
      <c r="L6" s="113"/>
      <c r="M6" s="435" t="s">
        <v>19002</v>
      </c>
      <c r="N6" s="436"/>
      <c r="O6" s="436"/>
      <c r="P6" s="436"/>
      <c r="Q6" s="436"/>
      <c r="R6" s="436"/>
      <c r="S6" s="436"/>
      <c r="T6" s="436"/>
      <c r="U6" s="436"/>
      <c r="V6" s="437"/>
      <c r="W6" s="429" t="s">
        <v>18984</v>
      </c>
      <c r="X6" s="429"/>
      <c r="Y6" s="429"/>
      <c r="Z6" s="429"/>
      <c r="AA6" s="429"/>
      <c r="AB6" s="429"/>
      <c r="AC6" s="429"/>
      <c r="AD6" s="429"/>
      <c r="AE6" s="429"/>
      <c r="AF6" s="429"/>
      <c r="AG6" s="429"/>
      <c r="AH6" s="429"/>
      <c r="AI6" s="429"/>
      <c r="AJ6" s="431"/>
      <c r="AK6" s="183" t="s">
        <v>64</v>
      </c>
      <c r="AL6" s="184"/>
      <c r="AM6" s="184"/>
      <c r="AN6" s="184"/>
      <c r="AO6" s="184"/>
      <c r="AP6" s="184"/>
      <c r="AQ6" s="184"/>
      <c r="AR6" s="166">
        <v>42864</v>
      </c>
      <c r="AS6" s="166"/>
      <c r="AT6" s="166"/>
      <c r="AU6" s="166"/>
      <c r="AV6" s="123" t="s">
        <v>18988</v>
      </c>
      <c r="AW6" s="123"/>
      <c r="AX6" s="124" t="s">
        <v>18979</v>
      </c>
      <c r="AY6" s="125"/>
    </row>
    <row r="7" spans="1:53" ht="12" customHeight="1" x14ac:dyDescent="0.25">
      <c r="A7" s="425" t="s">
        <v>50</v>
      </c>
      <c r="B7" s="425"/>
      <c r="C7" s="425"/>
      <c r="D7" s="425"/>
      <c r="E7" s="425"/>
      <c r="F7" s="425"/>
      <c r="G7" s="425"/>
      <c r="H7" s="425"/>
      <c r="I7" s="425"/>
      <c r="J7" s="425"/>
      <c r="K7" s="425"/>
      <c r="L7" s="425"/>
      <c r="M7" s="425"/>
      <c r="N7" s="425"/>
      <c r="O7" s="425"/>
      <c r="P7" s="425"/>
      <c r="Q7" s="425"/>
      <c r="R7" s="425"/>
      <c r="S7" s="425"/>
      <c r="T7" s="425"/>
      <c r="U7" s="425"/>
      <c r="V7" s="425"/>
      <c r="W7" s="425"/>
      <c r="X7" s="425"/>
      <c r="Y7" s="425"/>
      <c r="Z7" s="425"/>
      <c r="AA7" s="425"/>
      <c r="AB7" s="425"/>
      <c r="AC7" s="425"/>
      <c r="AD7" s="425"/>
      <c r="AE7" s="425"/>
      <c r="AF7" s="425"/>
      <c r="AG7" s="425"/>
      <c r="AH7" s="425"/>
      <c r="AI7" s="425"/>
      <c r="AJ7" s="425"/>
      <c r="AK7" s="425"/>
      <c r="AL7" s="425"/>
      <c r="AM7" s="425"/>
      <c r="AN7" s="425"/>
      <c r="AO7" s="425"/>
      <c r="AP7" s="425"/>
      <c r="AQ7" s="425"/>
      <c r="AR7" s="425"/>
      <c r="AS7" s="425"/>
      <c r="AT7" s="425"/>
      <c r="AU7" s="425"/>
      <c r="AV7" s="425"/>
      <c r="AW7" s="425"/>
      <c r="AX7" s="425"/>
      <c r="AY7" s="425"/>
    </row>
    <row r="8" spans="1:53" ht="12" customHeight="1" x14ac:dyDescent="0.25">
      <c r="A8" s="51" t="s">
        <v>58</v>
      </c>
      <c r="B8" s="121" t="s">
        <v>18994</v>
      </c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2"/>
      <c r="Q8" s="44" t="s">
        <v>18981</v>
      </c>
      <c r="R8" s="17"/>
      <c r="S8" s="51" t="s">
        <v>57</v>
      </c>
      <c r="T8" s="121" t="s">
        <v>18991</v>
      </c>
      <c r="U8" s="121"/>
      <c r="V8" s="121"/>
      <c r="W8" s="121"/>
      <c r="X8" s="121"/>
      <c r="Y8" s="121"/>
      <c r="Z8" s="121"/>
      <c r="AA8" s="121"/>
      <c r="AB8" s="121"/>
      <c r="AC8" s="121"/>
      <c r="AD8" s="121"/>
      <c r="AE8" s="121"/>
      <c r="AF8" s="121"/>
      <c r="AG8" s="122"/>
      <c r="AH8" s="44" t="s">
        <v>18981</v>
      </c>
      <c r="AI8" s="18"/>
      <c r="AJ8" s="52" t="s">
        <v>54</v>
      </c>
      <c r="AK8" s="121" t="s">
        <v>18990</v>
      </c>
      <c r="AL8" s="121"/>
      <c r="AM8" s="121"/>
      <c r="AN8" s="121"/>
      <c r="AO8" s="121"/>
      <c r="AP8" s="121"/>
      <c r="AQ8" s="121"/>
      <c r="AR8" s="121"/>
      <c r="AS8" s="121"/>
      <c r="AT8" s="121"/>
      <c r="AU8" s="121"/>
      <c r="AV8" s="121"/>
      <c r="AW8" s="121"/>
      <c r="AX8" s="122"/>
      <c r="AY8" s="44" t="s">
        <v>18981</v>
      </c>
    </row>
    <row r="9" spans="1:53" ht="12.75" customHeight="1" x14ac:dyDescent="0.25">
      <c r="A9" s="51" t="s">
        <v>59</v>
      </c>
      <c r="B9" s="121" t="s">
        <v>18993</v>
      </c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2"/>
      <c r="Q9" s="44" t="s">
        <v>18981</v>
      </c>
      <c r="R9" s="18"/>
      <c r="S9" s="51" t="s">
        <v>56</v>
      </c>
      <c r="T9" s="121" t="s">
        <v>18996</v>
      </c>
      <c r="U9" s="121"/>
      <c r="V9" s="121"/>
      <c r="W9" s="121"/>
      <c r="X9" s="121"/>
      <c r="Y9" s="121"/>
      <c r="Z9" s="121"/>
      <c r="AA9" s="121"/>
      <c r="AB9" s="121"/>
      <c r="AC9" s="121"/>
      <c r="AD9" s="121"/>
      <c r="AE9" s="121"/>
      <c r="AF9" s="121"/>
      <c r="AG9" s="122"/>
      <c r="AH9" s="44" t="s">
        <v>18981</v>
      </c>
      <c r="AI9" s="18"/>
      <c r="AJ9" s="52" t="s">
        <v>52</v>
      </c>
      <c r="AK9" s="121" t="s">
        <v>18998</v>
      </c>
      <c r="AL9" s="121"/>
      <c r="AM9" s="121"/>
      <c r="AN9" s="121"/>
      <c r="AO9" s="121"/>
      <c r="AP9" s="121"/>
      <c r="AQ9" s="121"/>
      <c r="AR9" s="121"/>
      <c r="AS9" s="121"/>
      <c r="AT9" s="121"/>
      <c r="AU9" s="121"/>
      <c r="AV9" s="121"/>
      <c r="AW9" s="121"/>
      <c r="AX9" s="122"/>
      <c r="AY9" s="44" t="s">
        <v>18981</v>
      </c>
    </row>
    <row r="10" spans="1:53" ht="13.5" customHeight="1" thickBot="1" x14ac:dyDescent="0.3">
      <c r="A10" s="51" t="s">
        <v>60</v>
      </c>
      <c r="B10" s="121" t="s">
        <v>19003</v>
      </c>
      <c r="C10" s="121"/>
      <c r="D10" s="121"/>
      <c r="E10" s="121"/>
      <c r="F10" s="121"/>
      <c r="G10" s="121"/>
      <c r="H10" s="121"/>
      <c r="I10" s="121"/>
      <c r="J10" s="121"/>
      <c r="K10" s="121"/>
      <c r="L10" s="121"/>
      <c r="M10" s="121"/>
      <c r="N10" s="121"/>
      <c r="O10" s="121"/>
      <c r="P10" s="122"/>
      <c r="Q10" s="44" t="s">
        <v>18981</v>
      </c>
      <c r="R10" s="18"/>
      <c r="S10" s="51" t="s">
        <v>55</v>
      </c>
      <c r="T10" s="121" t="s">
        <v>19051</v>
      </c>
      <c r="U10" s="121"/>
      <c r="V10" s="121"/>
      <c r="W10" s="121"/>
      <c r="X10" s="121"/>
      <c r="Y10" s="121"/>
      <c r="Z10" s="121"/>
      <c r="AA10" s="121"/>
      <c r="AB10" s="121"/>
      <c r="AC10" s="121"/>
      <c r="AD10" s="121"/>
      <c r="AE10" s="121"/>
      <c r="AF10" s="121"/>
      <c r="AG10" s="122"/>
      <c r="AH10" s="44" t="s">
        <v>18981</v>
      </c>
      <c r="AI10" s="18"/>
      <c r="AJ10" s="52" t="s">
        <v>53</v>
      </c>
      <c r="AK10" s="121"/>
      <c r="AL10" s="121"/>
      <c r="AM10" s="121"/>
      <c r="AN10" s="121"/>
      <c r="AO10" s="121"/>
      <c r="AP10" s="121"/>
      <c r="AQ10" s="121"/>
      <c r="AR10" s="121"/>
      <c r="AS10" s="121"/>
      <c r="AT10" s="121"/>
      <c r="AU10" s="121"/>
      <c r="AV10" s="121"/>
      <c r="AW10" s="121"/>
      <c r="AX10" s="122"/>
      <c r="AY10" s="44" t="s">
        <v>18981</v>
      </c>
    </row>
    <row r="11" spans="1:53" ht="12.75" customHeight="1" x14ac:dyDescent="0.25">
      <c r="A11" s="359" t="s">
        <v>38</v>
      </c>
      <c r="B11" s="479" t="s">
        <v>63</v>
      </c>
      <c r="C11" s="480"/>
      <c r="D11" s="480"/>
      <c r="E11" s="480"/>
      <c r="F11" s="480"/>
      <c r="G11" s="480"/>
      <c r="H11" s="480"/>
      <c r="I11" s="480"/>
      <c r="J11" s="480"/>
      <c r="K11" s="480"/>
      <c r="L11" s="480"/>
      <c r="M11" s="480"/>
      <c r="N11" s="480"/>
      <c r="O11" s="480"/>
      <c r="P11" s="480"/>
      <c r="Q11" s="481"/>
      <c r="R11" s="438" t="s">
        <v>9</v>
      </c>
      <c r="S11" s="439"/>
      <c r="T11" s="438" t="s">
        <v>10</v>
      </c>
      <c r="U11" s="444"/>
      <c r="V11" s="447" t="s">
        <v>18985</v>
      </c>
      <c r="W11" s="448"/>
      <c r="X11" s="448"/>
      <c r="Y11" s="448"/>
      <c r="Z11" s="448"/>
      <c r="AA11" s="448"/>
      <c r="AB11" s="448"/>
      <c r="AC11" s="448"/>
      <c r="AD11" s="448"/>
      <c r="AE11" s="448"/>
      <c r="AF11" s="448"/>
      <c r="AG11" s="448"/>
      <c r="AH11" s="448"/>
      <c r="AI11" s="448"/>
      <c r="AJ11" s="448"/>
      <c r="AK11" s="448"/>
      <c r="AL11" s="448"/>
      <c r="AM11" s="448"/>
      <c r="AN11" s="448"/>
      <c r="AO11" s="448"/>
      <c r="AP11" s="448"/>
      <c r="AQ11" s="448"/>
      <c r="AR11" s="448"/>
      <c r="AS11" s="448"/>
      <c r="AT11" s="448"/>
      <c r="AU11" s="448"/>
      <c r="AV11" s="449"/>
      <c r="AW11" s="476" t="s">
        <v>44</v>
      </c>
      <c r="AX11" s="474" t="s">
        <v>45</v>
      </c>
      <c r="AY11" s="474"/>
      <c r="AZ11" s="474"/>
      <c r="BA11" s="475" t="s">
        <v>40</v>
      </c>
    </row>
    <row r="12" spans="1:53" ht="11.25" customHeight="1" thickBot="1" x14ac:dyDescent="0.3">
      <c r="A12" s="360"/>
      <c r="B12" s="482"/>
      <c r="C12" s="483"/>
      <c r="D12" s="483"/>
      <c r="E12" s="483"/>
      <c r="F12" s="483"/>
      <c r="G12" s="483"/>
      <c r="H12" s="483"/>
      <c r="I12" s="483"/>
      <c r="J12" s="483"/>
      <c r="K12" s="483"/>
      <c r="L12" s="483"/>
      <c r="M12" s="483"/>
      <c r="N12" s="483"/>
      <c r="O12" s="483"/>
      <c r="P12" s="483"/>
      <c r="Q12" s="484"/>
      <c r="R12" s="440"/>
      <c r="S12" s="441"/>
      <c r="T12" s="440"/>
      <c r="U12" s="445"/>
      <c r="V12" s="450" t="s">
        <v>12</v>
      </c>
      <c r="W12" s="451"/>
      <c r="X12" s="451"/>
      <c r="Y12" s="451"/>
      <c r="Z12" s="451"/>
      <c r="AA12" s="451"/>
      <c r="AB12" s="451"/>
      <c r="AC12" s="451"/>
      <c r="AD12" s="451"/>
      <c r="AE12" s="451"/>
      <c r="AF12" s="451"/>
      <c r="AG12" s="451"/>
      <c r="AH12" s="451"/>
      <c r="AI12" s="451"/>
      <c r="AJ12" s="451"/>
      <c r="AK12" s="451"/>
      <c r="AL12" s="451"/>
      <c r="AM12" s="451"/>
      <c r="AN12" s="451"/>
      <c r="AO12" s="451"/>
      <c r="AP12" s="451"/>
      <c r="AQ12" s="451"/>
      <c r="AR12" s="451"/>
      <c r="AS12" s="451"/>
      <c r="AT12" s="451"/>
      <c r="AU12" s="451"/>
      <c r="AV12" s="452"/>
      <c r="AW12" s="476"/>
      <c r="AX12" s="474"/>
      <c r="AY12" s="474"/>
      <c r="AZ12" s="474"/>
      <c r="BA12" s="475"/>
    </row>
    <row r="13" spans="1:53" ht="12.75" customHeight="1" thickBot="1" x14ac:dyDescent="0.3">
      <c r="A13" s="361"/>
      <c r="B13" s="485"/>
      <c r="C13" s="486"/>
      <c r="D13" s="486"/>
      <c r="E13" s="486"/>
      <c r="F13" s="486"/>
      <c r="G13" s="486"/>
      <c r="H13" s="486"/>
      <c r="I13" s="486"/>
      <c r="J13" s="486"/>
      <c r="K13" s="486"/>
      <c r="L13" s="486"/>
      <c r="M13" s="486"/>
      <c r="N13" s="486"/>
      <c r="O13" s="486"/>
      <c r="P13" s="486"/>
      <c r="Q13" s="487"/>
      <c r="R13" s="442"/>
      <c r="S13" s="443"/>
      <c r="T13" s="442"/>
      <c r="U13" s="446"/>
      <c r="V13" s="453" t="s">
        <v>58</v>
      </c>
      <c r="W13" s="454"/>
      <c r="X13" s="455"/>
      <c r="Y13" s="456" t="s">
        <v>57</v>
      </c>
      <c r="Z13" s="454"/>
      <c r="AA13" s="455"/>
      <c r="AB13" s="456" t="s">
        <v>54</v>
      </c>
      <c r="AC13" s="454"/>
      <c r="AD13" s="455"/>
      <c r="AE13" s="456" t="s">
        <v>59</v>
      </c>
      <c r="AF13" s="454"/>
      <c r="AG13" s="455"/>
      <c r="AH13" s="456" t="s">
        <v>56</v>
      </c>
      <c r="AI13" s="454"/>
      <c r="AJ13" s="455"/>
      <c r="AK13" s="456" t="s">
        <v>52</v>
      </c>
      <c r="AL13" s="454"/>
      <c r="AM13" s="455"/>
      <c r="AN13" s="456" t="s">
        <v>60</v>
      </c>
      <c r="AO13" s="454"/>
      <c r="AP13" s="455"/>
      <c r="AQ13" s="456" t="s">
        <v>55</v>
      </c>
      <c r="AR13" s="454"/>
      <c r="AS13" s="455"/>
      <c r="AT13" s="456" t="s">
        <v>53</v>
      </c>
      <c r="AU13" s="454"/>
      <c r="AV13" s="457"/>
      <c r="AW13" s="476"/>
      <c r="AX13" s="474"/>
      <c r="AY13" s="474"/>
      <c r="AZ13" s="474"/>
      <c r="BA13" s="475"/>
    </row>
    <row r="14" spans="1:53" ht="13.5" customHeight="1" thickBot="1" x14ac:dyDescent="0.3">
      <c r="A14" s="26">
        <v>1</v>
      </c>
      <c r="B14" s="402" t="s">
        <v>19004</v>
      </c>
      <c r="C14" s="403"/>
      <c r="D14" s="404"/>
      <c r="E14" s="413" t="s">
        <v>19005</v>
      </c>
      <c r="F14" s="414"/>
      <c r="G14" s="414"/>
      <c r="H14" s="415"/>
      <c r="I14" s="405" t="s">
        <v>19006</v>
      </c>
      <c r="J14" s="406"/>
      <c r="K14" s="406"/>
      <c r="L14" s="406"/>
      <c r="M14" s="406"/>
      <c r="N14" s="406"/>
      <c r="O14" s="406"/>
      <c r="P14" s="406"/>
      <c r="Q14" s="407"/>
      <c r="R14" s="400">
        <v>1</v>
      </c>
      <c r="S14" s="401"/>
      <c r="T14" s="411" t="s">
        <v>18995</v>
      </c>
      <c r="U14" s="412"/>
      <c r="V14" s="458"/>
      <c r="W14" s="459"/>
      <c r="X14" s="460"/>
      <c r="Y14" s="416">
        <v>510</v>
      </c>
      <c r="Z14" s="416"/>
      <c r="AA14" s="416"/>
      <c r="AB14" s="463">
        <v>477.69</v>
      </c>
      <c r="AC14" s="463"/>
      <c r="AD14" s="463"/>
      <c r="AE14" s="458">
        <v>478.6</v>
      </c>
      <c r="AF14" s="459"/>
      <c r="AG14" s="460"/>
      <c r="AH14" s="463">
        <v>2785.41</v>
      </c>
      <c r="AI14" s="463"/>
      <c r="AJ14" s="463"/>
      <c r="AK14" s="458"/>
      <c r="AL14" s="459"/>
      <c r="AM14" s="460"/>
      <c r="AN14" s="463"/>
      <c r="AO14" s="463"/>
      <c r="AP14" s="463"/>
      <c r="AQ14" s="463"/>
      <c r="AR14" s="463"/>
      <c r="AS14" s="463"/>
      <c r="AT14" s="463"/>
      <c r="AU14" s="463"/>
      <c r="AV14" s="464"/>
      <c r="AW14" s="56">
        <f t="shared" ref="AW14:AW34" si="0">IF(SUM($V14:$AV14)=0,0,IF($V14=SMALL($V14:$AV14,1),1,IF($Y14=SMALL($V14:$AV14,1),2,IF($AB14=SMALL($V14:$AV14,1),3,IF($AE14=SMALL($V14:$AV14,1),4,IF($AH14=SMALL($V14:$AV14,1),5,IF($AK14=SMALL($V14:$AV14,1),6,IF($AN14=SMALL($V14:$AV14,1),7,IF($AQ14=SMALL($V14:$AV14,1),8,IF($AT14=SMALL($V14:$AV14,1),9,"X"))))))))))</f>
        <v>3</v>
      </c>
      <c r="AX14" s="418">
        <f t="shared" ref="AX14:AX34" si="1">IF(SUM(V14:AV14)=0,"Neįvyko",R14*SMALL($V14:$AV14,1))</f>
        <v>477.69</v>
      </c>
      <c r="AY14" s="418"/>
      <c r="AZ14" s="418"/>
      <c r="BA14" s="57" t="str">
        <f>IF(AX14="Neįvyko","X",IF(AX14&gt;=3000,"R","Ž"))</f>
        <v>Ž</v>
      </c>
    </row>
    <row r="15" spans="1:53" ht="13.5" customHeight="1" thickBot="1" x14ac:dyDescent="0.3">
      <c r="A15" s="27">
        <v>2</v>
      </c>
      <c r="B15" s="402" t="s">
        <v>19007</v>
      </c>
      <c r="C15" s="403"/>
      <c r="D15" s="404"/>
      <c r="E15" s="413" t="s">
        <v>19008</v>
      </c>
      <c r="F15" s="414"/>
      <c r="G15" s="414"/>
      <c r="H15" s="415"/>
      <c r="I15" s="405" t="s">
        <v>19009</v>
      </c>
      <c r="J15" s="406"/>
      <c r="K15" s="406"/>
      <c r="L15" s="406"/>
      <c r="M15" s="406"/>
      <c r="N15" s="406"/>
      <c r="O15" s="406"/>
      <c r="P15" s="406"/>
      <c r="Q15" s="407"/>
      <c r="R15" s="400">
        <v>6</v>
      </c>
      <c r="S15" s="401"/>
      <c r="T15" s="411" t="s">
        <v>18995</v>
      </c>
      <c r="U15" s="412"/>
      <c r="V15" s="458"/>
      <c r="W15" s="459"/>
      <c r="X15" s="460"/>
      <c r="Y15" s="416">
        <v>125.15</v>
      </c>
      <c r="Z15" s="416"/>
      <c r="AA15" s="416"/>
      <c r="AB15" s="416">
        <v>116.53</v>
      </c>
      <c r="AC15" s="416"/>
      <c r="AD15" s="416"/>
      <c r="AE15" s="461">
        <v>129.80000000000001</v>
      </c>
      <c r="AF15" s="462"/>
      <c r="AG15" s="419"/>
      <c r="AH15" s="463"/>
      <c r="AI15" s="463"/>
      <c r="AJ15" s="463"/>
      <c r="AK15" s="461"/>
      <c r="AL15" s="462"/>
      <c r="AM15" s="419"/>
      <c r="AN15" s="416">
        <v>214.6</v>
      </c>
      <c r="AO15" s="416"/>
      <c r="AP15" s="416"/>
      <c r="AQ15" s="416"/>
      <c r="AR15" s="416"/>
      <c r="AS15" s="416"/>
      <c r="AT15" s="416"/>
      <c r="AU15" s="416"/>
      <c r="AV15" s="417"/>
      <c r="AW15" s="56">
        <f t="shared" si="0"/>
        <v>3</v>
      </c>
      <c r="AX15" s="418">
        <f t="shared" si="1"/>
        <v>699.18000000000006</v>
      </c>
      <c r="AY15" s="418"/>
      <c r="AZ15" s="418"/>
      <c r="BA15" s="57" t="str">
        <f t="shared" ref="BA15:BA34" si="2">IF(AX15="Neįvyko","X",IF(AX15&gt;=3000,"R","Ž"))</f>
        <v>Ž</v>
      </c>
    </row>
    <row r="16" spans="1:53" ht="13.5" customHeight="1" x14ac:dyDescent="0.25">
      <c r="A16" s="27">
        <v>3</v>
      </c>
      <c r="B16" s="402" t="s">
        <v>19010</v>
      </c>
      <c r="C16" s="403"/>
      <c r="D16" s="404"/>
      <c r="E16" s="413" t="s">
        <v>19011</v>
      </c>
      <c r="F16" s="414"/>
      <c r="G16" s="414"/>
      <c r="H16" s="415"/>
      <c r="I16" s="405" t="s">
        <v>19012</v>
      </c>
      <c r="J16" s="406"/>
      <c r="K16" s="406"/>
      <c r="L16" s="406"/>
      <c r="M16" s="406"/>
      <c r="N16" s="406"/>
      <c r="O16" s="406"/>
      <c r="P16" s="406"/>
      <c r="Q16" s="407"/>
      <c r="R16" s="400">
        <v>1</v>
      </c>
      <c r="S16" s="401"/>
      <c r="T16" s="411" t="s">
        <v>18995</v>
      </c>
      <c r="U16" s="412"/>
      <c r="V16" s="458"/>
      <c r="W16" s="459"/>
      <c r="X16" s="460"/>
      <c r="Y16" s="416">
        <v>195.16</v>
      </c>
      <c r="Z16" s="416"/>
      <c r="AA16" s="416"/>
      <c r="AB16" s="416"/>
      <c r="AC16" s="416"/>
      <c r="AD16" s="416"/>
      <c r="AE16" s="461">
        <v>168.33</v>
      </c>
      <c r="AF16" s="462"/>
      <c r="AG16" s="419"/>
      <c r="AH16" s="416"/>
      <c r="AI16" s="416"/>
      <c r="AJ16" s="416"/>
      <c r="AK16" s="416"/>
      <c r="AL16" s="416"/>
      <c r="AM16" s="416"/>
      <c r="AN16" s="416">
        <v>141.02000000000001</v>
      </c>
      <c r="AO16" s="416"/>
      <c r="AP16" s="416"/>
      <c r="AQ16" s="416"/>
      <c r="AR16" s="416"/>
      <c r="AS16" s="416"/>
      <c r="AT16" s="416"/>
      <c r="AU16" s="416"/>
      <c r="AV16" s="417"/>
      <c r="AW16" s="56">
        <f t="shared" si="0"/>
        <v>7</v>
      </c>
      <c r="AX16" s="418">
        <f t="shared" si="1"/>
        <v>141.02000000000001</v>
      </c>
      <c r="AY16" s="418"/>
      <c r="AZ16" s="418"/>
      <c r="BA16" s="57" t="str">
        <f t="shared" si="2"/>
        <v>Ž</v>
      </c>
    </row>
    <row r="17" spans="1:53" ht="13.5" customHeight="1" x14ac:dyDescent="0.25">
      <c r="A17" s="27">
        <v>4</v>
      </c>
      <c r="B17" s="402" t="s">
        <v>19013</v>
      </c>
      <c r="C17" s="403"/>
      <c r="D17" s="404"/>
      <c r="E17" s="413" t="s">
        <v>19014</v>
      </c>
      <c r="F17" s="414"/>
      <c r="G17" s="414"/>
      <c r="H17" s="415"/>
      <c r="I17" s="405" t="s">
        <v>19015</v>
      </c>
      <c r="J17" s="406"/>
      <c r="K17" s="406"/>
      <c r="L17" s="406"/>
      <c r="M17" s="406"/>
      <c r="N17" s="406"/>
      <c r="O17" s="406"/>
      <c r="P17" s="406"/>
      <c r="Q17" s="407"/>
      <c r="R17" s="400">
        <v>4</v>
      </c>
      <c r="S17" s="401"/>
      <c r="T17" s="411" t="s">
        <v>18995</v>
      </c>
      <c r="U17" s="412"/>
      <c r="V17" s="461"/>
      <c r="W17" s="462"/>
      <c r="X17" s="419"/>
      <c r="Y17" s="416">
        <v>132.16</v>
      </c>
      <c r="Z17" s="416"/>
      <c r="AA17" s="416"/>
      <c r="AB17" s="416"/>
      <c r="AC17" s="416"/>
      <c r="AD17" s="416"/>
      <c r="AE17" s="462">
        <v>87.87</v>
      </c>
      <c r="AF17" s="462"/>
      <c r="AG17" s="419"/>
      <c r="AH17" s="416"/>
      <c r="AI17" s="416"/>
      <c r="AJ17" s="416"/>
      <c r="AK17" s="416"/>
      <c r="AL17" s="416"/>
      <c r="AM17" s="416"/>
      <c r="AN17" s="416">
        <v>75.77</v>
      </c>
      <c r="AO17" s="416"/>
      <c r="AP17" s="416"/>
      <c r="AQ17" s="416"/>
      <c r="AR17" s="416"/>
      <c r="AS17" s="416"/>
      <c r="AT17" s="416"/>
      <c r="AU17" s="416"/>
      <c r="AV17" s="417"/>
      <c r="AW17" s="56">
        <f t="shared" si="0"/>
        <v>7</v>
      </c>
      <c r="AX17" s="418">
        <f t="shared" si="1"/>
        <v>303.08</v>
      </c>
      <c r="AY17" s="418"/>
      <c r="AZ17" s="418"/>
      <c r="BA17" s="57" t="str">
        <f t="shared" si="2"/>
        <v>Ž</v>
      </c>
    </row>
    <row r="18" spans="1:53" ht="13.5" customHeight="1" x14ac:dyDescent="0.25">
      <c r="A18" s="27">
        <v>5</v>
      </c>
      <c r="B18" s="402" t="s">
        <v>19013</v>
      </c>
      <c r="C18" s="403"/>
      <c r="D18" s="404"/>
      <c r="E18" s="413" t="s">
        <v>19016</v>
      </c>
      <c r="F18" s="414"/>
      <c r="G18" s="414"/>
      <c r="H18" s="415"/>
      <c r="I18" s="405" t="s">
        <v>19017</v>
      </c>
      <c r="J18" s="406"/>
      <c r="K18" s="406"/>
      <c r="L18" s="406"/>
      <c r="M18" s="406"/>
      <c r="N18" s="406"/>
      <c r="O18" s="406"/>
      <c r="P18" s="406"/>
      <c r="Q18" s="407"/>
      <c r="R18" s="400">
        <v>1</v>
      </c>
      <c r="S18" s="401"/>
      <c r="T18" s="411" t="s">
        <v>18995</v>
      </c>
      <c r="U18" s="412"/>
      <c r="V18" s="461"/>
      <c r="W18" s="462"/>
      <c r="X18" s="419"/>
      <c r="Y18" s="416">
        <v>53.69</v>
      </c>
      <c r="Z18" s="416"/>
      <c r="AA18" s="416"/>
      <c r="AB18" s="416"/>
      <c r="AC18" s="416"/>
      <c r="AD18" s="416"/>
      <c r="AE18" s="461">
        <v>74.64</v>
      </c>
      <c r="AF18" s="462"/>
      <c r="AG18" s="419"/>
      <c r="AH18" s="416"/>
      <c r="AI18" s="416"/>
      <c r="AJ18" s="416"/>
      <c r="AK18" s="416"/>
      <c r="AL18" s="416"/>
      <c r="AM18" s="416"/>
      <c r="AN18" s="416">
        <v>59.75</v>
      </c>
      <c r="AO18" s="416"/>
      <c r="AP18" s="416"/>
      <c r="AQ18" s="416"/>
      <c r="AR18" s="416"/>
      <c r="AS18" s="416"/>
      <c r="AT18" s="416"/>
      <c r="AU18" s="416"/>
      <c r="AV18" s="417"/>
      <c r="AW18" s="56">
        <f t="shared" si="0"/>
        <v>2</v>
      </c>
      <c r="AX18" s="418">
        <f t="shared" si="1"/>
        <v>53.69</v>
      </c>
      <c r="AY18" s="418"/>
      <c r="AZ18" s="418"/>
      <c r="BA18" s="57" t="str">
        <f t="shared" si="2"/>
        <v>Ž</v>
      </c>
    </row>
    <row r="19" spans="1:53" ht="13.5" customHeight="1" x14ac:dyDescent="0.25">
      <c r="A19" s="27">
        <v>6</v>
      </c>
      <c r="B19" s="402" t="s">
        <v>19018</v>
      </c>
      <c r="C19" s="403"/>
      <c r="D19" s="404"/>
      <c r="E19" s="408" t="s">
        <v>19034</v>
      </c>
      <c r="F19" s="409"/>
      <c r="G19" s="409"/>
      <c r="H19" s="410"/>
      <c r="I19" s="405" t="s">
        <v>19019</v>
      </c>
      <c r="J19" s="406"/>
      <c r="K19" s="406"/>
      <c r="L19" s="406"/>
      <c r="M19" s="406"/>
      <c r="N19" s="406"/>
      <c r="O19" s="406"/>
      <c r="P19" s="406"/>
      <c r="Q19" s="407"/>
      <c r="R19" s="400">
        <v>1</v>
      </c>
      <c r="S19" s="401"/>
      <c r="T19" s="411" t="s">
        <v>18995</v>
      </c>
      <c r="U19" s="412"/>
      <c r="V19" s="416"/>
      <c r="W19" s="416"/>
      <c r="X19" s="416"/>
      <c r="Y19" s="416">
        <v>192.11</v>
      </c>
      <c r="Z19" s="416"/>
      <c r="AA19" s="416"/>
      <c r="AB19" s="416">
        <v>198.35</v>
      </c>
      <c r="AC19" s="416"/>
      <c r="AD19" s="416"/>
      <c r="AE19" s="416"/>
      <c r="AF19" s="416"/>
      <c r="AG19" s="416"/>
      <c r="AH19" s="416">
        <v>203.37</v>
      </c>
      <c r="AI19" s="416"/>
      <c r="AJ19" s="416"/>
      <c r="AK19" s="416"/>
      <c r="AL19" s="416"/>
      <c r="AM19" s="416"/>
      <c r="AN19" s="416"/>
      <c r="AO19" s="416"/>
      <c r="AP19" s="416"/>
      <c r="AQ19" s="416"/>
      <c r="AR19" s="416"/>
      <c r="AS19" s="416"/>
      <c r="AT19" s="416"/>
      <c r="AU19" s="416"/>
      <c r="AV19" s="417"/>
      <c r="AW19" s="56">
        <f t="shared" si="0"/>
        <v>2</v>
      </c>
      <c r="AX19" s="418">
        <f t="shared" si="1"/>
        <v>192.11</v>
      </c>
      <c r="AY19" s="418"/>
      <c r="AZ19" s="418"/>
      <c r="BA19" s="57" t="str">
        <f t="shared" si="2"/>
        <v>Ž</v>
      </c>
    </row>
    <row r="20" spans="1:53" ht="13.5" customHeight="1" x14ac:dyDescent="0.25">
      <c r="A20" s="27">
        <v>7</v>
      </c>
      <c r="B20" s="402" t="s">
        <v>19018</v>
      </c>
      <c r="C20" s="403"/>
      <c r="D20" s="404"/>
      <c r="E20" s="413" t="s">
        <v>19020</v>
      </c>
      <c r="F20" s="414"/>
      <c r="G20" s="414"/>
      <c r="H20" s="415"/>
      <c r="I20" s="405" t="s">
        <v>19021</v>
      </c>
      <c r="J20" s="406"/>
      <c r="K20" s="406"/>
      <c r="L20" s="406"/>
      <c r="M20" s="406"/>
      <c r="N20" s="406"/>
      <c r="O20" s="406"/>
      <c r="P20" s="406"/>
      <c r="Q20" s="407"/>
      <c r="R20" s="400">
        <v>4</v>
      </c>
      <c r="S20" s="401"/>
      <c r="T20" s="411" t="s">
        <v>18995</v>
      </c>
      <c r="U20" s="412"/>
      <c r="V20" s="416">
        <v>5.2</v>
      </c>
      <c r="W20" s="416"/>
      <c r="X20" s="416"/>
      <c r="Y20" s="416">
        <v>7.99</v>
      </c>
      <c r="Z20" s="416"/>
      <c r="AA20" s="416"/>
      <c r="AB20" s="416">
        <v>5.17</v>
      </c>
      <c r="AC20" s="416"/>
      <c r="AD20" s="416"/>
      <c r="AE20" s="416"/>
      <c r="AF20" s="416"/>
      <c r="AG20" s="416"/>
      <c r="AH20" s="416">
        <v>27.93</v>
      </c>
      <c r="AI20" s="416"/>
      <c r="AJ20" s="416"/>
      <c r="AK20" s="416"/>
      <c r="AL20" s="416"/>
      <c r="AM20" s="416"/>
      <c r="AN20" s="416">
        <v>9.5500000000000007</v>
      </c>
      <c r="AO20" s="416"/>
      <c r="AP20" s="416"/>
      <c r="AQ20" s="416"/>
      <c r="AR20" s="416"/>
      <c r="AS20" s="416"/>
      <c r="AT20" s="416"/>
      <c r="AU20" s="416"/>
      <c r="AV20" s="417"/>
      <c r="AW20" s="56">
        <f t="shared" si="0"/>
        <v>3</v>
      </c>
      <c r="AX20" s="418">
        <f t="shared" si="1"/>
        <v>20.68</v>
      </c>
      <c r="AY20" s="418"/>
      <c r="AZ20" s="418"/>
      <c r="BA20" s="57" t="str">
        <f t="shared" si="2"/>
        <v>Ž</v>
      </c>
    </row>
    <row r="21" spans="1:53" ht="13.5" customHeight="1" x14ac:dyDescent="0.25">
      <c r="A21" s="27">
        <v>8</v>
      </c>
      <c r="B21" s="402" t="s">
        <v>19022</v>
      </c>
      <c r="C21" s="403"/>
      <c r="D21" s="404"/>
      <c r="E21" s="413" t="s">
        <v>19023</v>
      </c>
      <c r="F21" s="414"/>
      <c r="G21" s="414"/>
      <c r="H21" s="415"/>
      <c r="I21" s="405" t="s">
        <v>19024</v>
      </c>
      <c r="J21" s="406"/>
      <c r="K21" s="406"/>
      <c r="L21" s="406"/>
      <c r="M21" s="406"/>
      <c r="N21" s="406"/>
      <c r="O21" s="406"/>
      <c r="P21" s="406"/>
      <c r="Q21" s="407"/>
      <c r="R21" s="400">
        <v>6</v>
      </c>
      <c r="S21" s="401"/>
      <c r="T21" s="411" t="s">
        <v>18995</v>
      </c>
      <c r="U21" s="412"/>
      <c r="V21" s="419">
        <v>24.6</v>
      </c>
      <c r="W21" s="416"/>
      <c r="X21" s="416"/>
      <c r="Y21" s="416">
        <v>18.190000000000001</v>
      </c>
      <c r="Z21" s="416"/>
      <c r="AA21" s="416"/>
      <c r="AB21" s="416">
        <v>15</v>
      </c>
      <c r="AC21" s="416"/>
      <c r="AD21" s="416"/>
      <c r="AE21" s="416">
        <v>18.8</v>
      </c>
      <c r="AF21" s="416"/>
      <c r="AG21" s="416"/>
      <c r="AH21" s="416">
        <v>24.33</v>
      </c>
      <c r="AI21" s="416"/>
      <c r="AJ21" s="416"/>
      <c r="AK21" s="416"/>
      <c r="AL21" s="416"/>
      <c r="AM21" s="416"/>
      <c r="AN21" s="416">
        <v>13.95</v>
      </c>
      <c r="AO21" s="416"/>
      <c r="AP21" s="416"/>
      <c r="AQ21" s="416"/>
      <c r="AR21" s="416"/>
      <c r="AS21" s="416"/>
      <c r="AT21" s="416"/>
      <c r="AU21" s="416"/>
      <c r="AV21" s="417"/>
      <c r="AW21" s="56">
        <f t="shared" si="0"/>
        <v>7</v>
      </c>
      <c r="AX21" s="418">
        <f t="shared" si="1"/>
        <v>83.699999999999989</v>
      </c>
      <c r="AY21" s="418"/>
      <c r="AZ21" s="418"/>
      <c r="BA21" s="57" t="str">
        <f t="shared" si="2"/>
        <v>Ž</v>
      </c>
    </row>
    <row r="22" spans="1:53" ht="13.5" customHeight="1" x14ac:dyDescent="0.25">
      <c r="A22" s="28">
        <v>9</v>
      </c>
      <c r="B22" s="402" t="s">
        <v>18997</v>
      </c>
      <c r="C22" s="403"/>
      <c r="D22" s="404"/>
      <c r="E22" s="413" t="s">
        <v>19025</v>
      </c>
      <c r="F22" s="414"/>
      <c r="G22" s="414"/>
      <c r="H22" s="415"/>
      <c r="I22" s="405" t="s">
        <v>19026</v>
      </c>
      <c r="J22" s="406"/>
      <c r="K22" s="406"/>
      <c r="L22" s="406"/>
      <c r="M22" s="406"/>
      <c r="N22" s="406"/>
      <c r="O22" s="406"/>
      <c r="P22" s="406"/>
      <c r="Q22" s="407"/>
      <c r="R22" s="400">
        <v>6</v>
      </c>
      <c r="S22" s="401"/>
      <c r="T22" s="411" t="s">
        <v>18995</v>
      </c>
      <c r="U22" s="412"/>
      <c r="V22" s="466"/>
      <c r="W22" s="467"/>
      <c r="X22" s="468"/>
      <c r="Y22" s="466">
        <v>45.16</v>
      </c>
      <c r="Z22" s="467"/>
      <c r="AA22" s="468"/>
      <c r="AB22" s="416"/>
      <c r="AC22" s="416"/>
      <c r="AD22" s="416"/>
      <c r="AE22" s="416">
        <v>49.48</v>
      </c>
      <c r="AF22" s="416"/>
      <c r="AG22" s="416"/>
      <c r="AH22" s="416">
        <v>46.46</v>
      </c>
      <c r="AI22" s="416"/>
      <c r="AJ22" s="416"/>
      <c r="AK22" s="466"/>
      <c r="AL22" s="467"/>
      <c r="AM22" s="468"/>
      <c r="AN22" s="416"/>
      <c r="AO22" s="416"/>
      <c r="AP22" s="416"/>
      <c r="AQ22" s="416"/>
      <c r="AR22" s="416"/>
      <c r="AS22" s="416"/>
      <c r="AT22" s="416"/>
      <c r="AU22" s="416"/>
      <c r="AV22" s="417"/>
      <c r="AW22" s="56">
        <f t="shared" si="0"/>
        <v>2</v>
      </c>
      <c r="AX22" s="418">
        <f t="shared" si="1"/>
        <v>270.95999999999998</v>
      </c>
      <c r="AY22" s="418"/>
      <c r="AZ22" s="418"/>
      <c r="BA22" s="57" t="str">
        <f t="shared" si="2"/>
        <v>Ž</v>
      </c>
    </row>
    <row r="23" spans="1:53" ht="13.5" customHeight="1" x14ac:dyDescent="0.25">
      <c r="A23" s="27">
        <v>10</v>
      </c>
      <c r="B23" s="402" t="s">
        <v>18997</v>
      </c>
      <c r="C23" s="403"/>
      <c r="D23" s="404"/>
      <c r="E23" s="413" t="s">
        <v>19027</v>
      </c>
      <c r="F23" s="414"/>
      <c r="G23" s="414"/>
      <c r="H23" s="415"/>
      <c r="I23" s="405" t="s">
        <v>19028</v>
      </c>
      <c r="J23" s="406"/>
      <c r="K23" s="406"/>
      <c r="L23" s="406"/>
      <c r="M23" s="406"/>
      <c r="N23" s="406"/>
      <c r="O23" s="406"/>
      <c r="P23" s="406"/>
      <c r="Q23" s="407"/>
      <c r="R23" s="400">
        <v>50</v>
      </c>
      <c r="S23" s="401"/>
      <c r="T23" s="411" t="s">
        <v>18995</v>
      </c>
      <c r="U23" s="412"/>
      <c r="V23" s="419">
        <v>4.55</v>
      </c>
      <c r="W23" s="416"/>
      <c r="X23" s="416"/>
      <c r="Y23" s="416">
        <v>6.22</v>
      </c>
      <c r="Z23" s="416"/>
      <c r="AA23" s="416"/>
      <c r="AB23" s="416">
        <v>4.96</v>
      </c>
      <c r="AC23" s="416"/>
      <c r="AD23" s="416"/>
      <c r="AE23" s="416">
        <v>4.42</v>
      </c>
      <c r="AF23" s="416"/>
      <c r="AG23" s="416"/>
      <c r="AH23" s="416">
        <v>14.09</v>
      </c>
      <c r="AI23" s="416"/>
      <c r="AJ23" s="416"/>
      <c r="AK23" s="416"/>
      <c r="AL23" s="416"/>
      <c r="AM23" s="416"/>
      <c r="AN23" s="416">
        <v>5.98</v>
      </c>
      <c r="AO23" s="416"/>
      <c r="AP23" s="416"/>
      <c r="AQ23" s="416"/>
      <c r="AR23" s="416"/>
      <c r="AS23" s="416"/>
      <c r="AT23" s="416"/>
      <c r="AU23" s="416"/>
      <c r="AV23" s="417"/>
      <c r="AW23" s="56">
        <f t="shared" si="0"/>
        <v>4</v>
      </c>
      <c r="AX23" s="418">
        <f t="shared" si="1"/>
        <v>221</v>
      </c>
      <c r="AY23" s="418"/>
      <c r="AZ23" s="418"/>
      <c r="BA23" s="57" t="str">
        <f t="shared" si="2"/>
        <v>Ž</v>
      </c>
    </row>
    <row r="24" spans="1:53" ht="13.5" customHeight="1" x14ac:dyDescent="0.25">
      <c r="A24" s="27">
        <v>11</v>
      </c>
      <c r="B24" s="402" t="s">
        <v>19052</v>
      </c>
      <c r="C24" s="403"/>
      <c r="D24" s="404"/>
      <c r="E24" s="413" t="s">
        <v>19029</v>
      </c>
      <c r="F24" s="414"/>
      <c r="G24" s="414"/>
      <c r="H24" s="415"/>
      <c r="I24" s="405" t="s">
        <v>19030</v>
      </c>
      <c r="J24" s="406"/>
      <c r="K24" s="406"/>
      <c r="L24" s="406"/>
      <c r="M24" s="406"/>
      <c r="N24" s="406"/>
      <c r="O24" s="406"/>
      <c r="P24" s="406"/>
      <c r="Q24" s="407"/>
      <c r="R24" s="400">
        <v>1</v>
      </c>
      <c r="S24" s="401"/>
      <c r="T24" s="411" t="s">
        <v>18995</v>
      </c>
      <c r="U24" s="412"/>
      <c r="V24" s="416"/>
      <c r="W24" s="416"/>
      <c r="X24" s="416"/>
      <c r="Y24" s="416"/>
      <c r="Z24" s="416"/>
      <c r="AA24" s="416"/>
      <c r="AB24" s="416"/>
      <c r="AC24" s="416"/>
      <c r="AD24" s="416"/>
      <c r="AE24" s="416">
        <v>128.9</v>
      </c>
      <c r="AF24" s="416"/>
      <c r="AG24" s="416"/>
      <c r="AH24" s="416"/>
      <c r="AI24" s="416"/>
      <c r="AJ24" s="416"/>
      <c r="AK24" s="416"/>
      <c r="AL24" s="416"/>
      <c r="AM24" s="416"/>
      <c r="AN24" s="416"/>
      <c r="AO24" s="416"/>
      <c r="AP24" s="416"/>
      <c r="AQ24" s="416">
        <v>75.45</v>
      </c>
      <c r="AR24" s="416"/>
      <c r="AS24" s="416"/>
      <c r="AT24" s="416"/>
      <c r="AU24" s="416"/>
      <c r="AV24" s="417"/>
      <c r="AW24" s="56">
        <f t="shared" si="0"/>
        <v>8</v>
      </c>
      <c r="AX24" s="418">
        <f t="shared" si="1"/>
        <v>75.45</v>
      </c>
      <c r="AY24" s="418"/>
      <c r="AZ24" s="418"/>
      <c r="BA24" s="57" t="str">
        <f t="shared" si="2"/>
        <v>Ž</v>
      </c>
    </row>
    <row r="25" spans="1:53" ht="13.5" customHeight="1" x14ac:dyDescent="0.25">
      <c r="A25" s="27">
        <v>12</v>
      </c>
      <c r="B25" s="402" t="s">
        <v>19052</v>
      </c>
      <c r="C25" s="403"/>
      <c r="D25" s="404"/>
      <c r="E25" s="413" t="s">
        <v>19031</v>
      </c>
      <c r="F25" s="414"/>
      <c r="G25" s="414"/>
      <c r="H25" s="415"/>
      <c r="I25" s="405" t="s">
        <v>19028</v>
      </c>
      <c r="J25" s="406"/>
      <c r="K25" s="406"/>
      <c r="L25" s="406"/>
      <c r="M25" s="406"/>
      <c r="N25" s="406"/>
      <c r="O25" s="406"/>
      <c r="P25" s="406"/>
      <c r="Q25" s="407"/>
      <c r="R25" s="400">
        <v>1</v>
      </c>
      <c r="S25" s="401"/>
      <c r="T25" s="411" t="s">
        <v>18995</v>
      </c>
      <c r="U25" s="412"/>
      <c r="V25" s="416">
        <v>3.75</v>
      </c>
      <c r="W25" s="416"/>
      <c r="X25" s="416"/>
      <c r="Y25" s="416"/>
      <c r="Z25" s="416"/>
      <c r="AA25" s="416"/>
      <c r="AB25" s="416">
        <v>10.74</v>
      </c>
      <c r="AC25" s="416"/>
      <c r="AD25" s="416"/>
      <c r="AE25" s="416">
        <v>126.9</v>
      </c>
      <c r="AF25" s="416"/>
      <c r="AG25" s="416"/>
      <c r="AH25" s="416"/>
      <c r="AI25" s="416"/>
      <c r="AJ25" s="416"/>
      <c r="AK25" s="416"/>
      <c r="AL25" s="416"/>
      <c r="AM25" s="416"/>
      <c r="AN25" s="416"/>
      <c r="AO25" s="416"/>
      <c r="AP25" s="416"/>
      <c r="AQ25" s="416">
        <v>20</v>
      </c>
      <c r="AR25" s="416"/>
      <c r="AS25" s="416"/>
      <c r="AT25" s="416"/>
      <c r="AU25" s="416"/>
      <c r="AV25" s="417"/>
      <c r="AW25" s="56">
        <f t="shared" si="0"/>
        <v>1</v>
      </c>
      <c r="AX25" s="418">
        <f t="shared" si="1"/>
        <v>3.75</v>
      </c>
      <c r="AY25" s="418"/>
      <c r="AZ25" s="418"/>
      <c r="BA25" s="57" t="str">
        <f t="shared" si="2"/>
        <v>Ž</v>
      </c>
    </row>
    <row r="26" spans="1:53" ht="13.5" customHeight="1" x14ac:dyDescent="0.25">
      <c r="A26" s="27">
        <v>13</v>
      </c>
      <c r="B26" s="402" t="s">
        <v>19052</v>
      </c>
      <c r="C26" s="403"/>
      <c r="D26" s="404"/>
      <c r="E26" s="413" t="s">
        <v>19032</v>
      </c>
      <c r="F26" s="414"/>
      <c r="G26" s="414"/>
      <c r="H26" s="415"/>
      <c r="I26" s="405" t="s">
        <v>19033</v>
      </c>
      <c r="J26" s="406"/>
      <c r="K26" s="406"/>
      <c r="L26" s="406"/>
      <c r="M26" s="406"/>
      <c r="N26" s="406"/>
      <c r="O26" s="406"/>
      <c r="P26" s="406"/>
      <c r="Q26" s="407"/>
      <c r="R26" s="400">
        <v>1</v>
      </c>
      <c r="S26" s="401"/>
      <c r="T26" s="411" t="s">
        <v>18995</v>
      </c>
      <c r="U26" s="412"/>
      <c r="V26" s="419"/>
      <c r="W26" s="416"/>
      <c r="X26" s="416"/>
      <c r="Y26" s="416"/>
      <c r="Z26" s="416"/>
      <c r="AA26" s="416"/>
      <c r="AB26" s="416"/>
      <c r="AC26" s="416"/>
      <c r="AD26" s="416"/>
      <c r="AE26" s="416">
        <v>598.6</v>
      </c>
      <c r="AF26" s="416"/>
      <c r="AG26" s="416"/>
      <c r="AH26" s="416"/>
      <c r="AI26" s="416"/>
      <c r="AJ26" s="416"/>
      <c r="AK26" s="416"/>
      <c r="AL26" s="416"/>
      <c r="AM26" s="416"/>
      <c r="AN26" s="416"/>
      <c r="AO26" s="416"/>
      <c r="AP26" s="416"/>
      <c r="AQ26" s="416">
        <v>415.75</v>
      </c>
      <c r="AR26" s="416"/>
      <c r="AS26" s="416"/>
      <c r="AT26" s="416"/>
      <c r="AU26" s="416"/>
      <c r="AV26" s="417"/>
      <c r="AW26" s="56">
        <f t="shared" si="0"/>
        <v>8</v>
      </c>
      <c r="AX26" s="418">
        <f t="shared" si="1"/>
        <v>415.75</v>
      </c>
      <c r="AY26" s="418"/>
      <c r="AZ26" s="418"/>
      <c r="BA26" s="57" t="str">
        <f t="shared" si="2"/>
        <v>Ž</v>
      </c>
    </row>
    <row r="27" spans="1:53" ht="13.5" customHeight="1" x14ac:dyDescent="0.25">
      <c r="A27" s="27">
        <v>14</v>
      </c>
      <c r="B27" s="402" t="s">
        <v>18999</v>
      </c>
      <c r="C27" s="403"/>
      <c r="D27" s="404"/>
      <c r="E27" s="413" t="s">
        <v>19035</v>
      </c>
      <c r="F27" s="414"/>
      <c r="G27" s="414"/>
      <c r="H27" s="415"/>
      <c r="I27" s="405" t="s">
        <v>19036</v>
      </c>
      <c r="J27" s="406"/>
      <c r="K27" s="406"/>
      <c r="L27" s="406"/>
      <c r="M27" s="406"/>
      <c r="N27" s="406"/>
      <c r="O27" s="406"/>
      <c r="P27" s="406"/>
      <c r="Q27" s="407"/>
      <c r="R27" s="400">
        <v>10</v>
      </c>
      <c r="S27" s="401"/>
      <c r="T27" s="411" t="s">
        <v>18995</v>
      </c>
      <c r="U27" s="412"/>
      <c r="V27" s="419">
        <v>93</v>
      </c>
      <c r="W27" s="416"/>
      <c r="X27" s="416"/>
      <c r="Y27" s="416">
        <v>32.159999999999997</v>
      </c>
      <c r="Z27" s="416"/>
      <c r="AA27" s="416"/>
      <c r="AB27" s="416"/>
      <c r="AC27" s="416"/>
      <c r="AD27" s="416"/>
      <c r="AE27" s="416">
        <v>276</v>
      </c>
      <c r="AF27" s="416"/>
      <c r="AG27" s="416"/>
      <c r="AH27" s="416"/>
      <c r="AI27" s="416"/>
      <c r="AJ27" s="416"/>
      <c r="AK27" s="416">
        <v>89.78</v>
      </c>
      <c r="AL27" s="416"/>
      <c r="AM27" s="416"/>
      <c r="AN27" s="416"/>
      <c r="AO27" s="416"/>
      <c r="AP27" s="416"/>
      <c r="AQ27" s="416"/>
      <c r="AR27" s="416"/>
      <c r="AS27" s="416"/>
      <c r="AT27" s="416"/>
      <c r="AU27" s="416"/>
      <c r="AV27" s="417"/>
      <c r="AW27" s="56">
        <f t="shared" si="0"/>
        <v>2</v>
      </c>
      <c r="AX27" s="418">
        <f t="shared" si="1"/>
        <v>321.59999999999997</v>
      </c>
      <c r="AY27" s="418"/>
      <c r="AZ27" s="418"/>
      <c r="BA27" s="57" t="str">
        <f t="shared" si="2"/>
        <v>Ž</v>
      </c>
    </row>
    <row r="28" spans="1:53" ht="13.5" customHeight="1" x14ac:dyDescent="0.25">
      <c r="A28" s="27">
        <v>15</v>
      </c>
      <c r="B28" s="402" t="s">
        <v>18999</v>
      </c>
      <c r="C28" s="403"/>
      <c r="D28" s="404"/>
      <c r="E28" s="413" t="s">
        <v>19037</v>
      </c>
      <c r="F28" s="414"/>
      <c r="G28" s="414"/>
      <c r="H28" s="415"/>
      <c r="I28" s="405" t="s">
        <v>19000</v>
      </c>
      <c r="J28" s="406"/>
      <c r="K28" s="406"/>
      <c r="L28" s="406"/>
      <c r="M28" s="406"/>
      <c r="N28" s="406"/>
      <c r="O28" s="406"/>
      <c r="P28" s="406"/>
      <c r="Q28" s="407"/>
      <c r="R28" s="400">
        <v>20</v>
      </c>
      <c r="S28" s="401"/>
      <c r="T28" s="411" t="s">
        <v>18995</v>
      </c>
      <c r="U28" s="412"/>
      <c r="V28" s="419"/>
      <c r="W28" s="416"/>
      <c r="X28" s="416"/>
      <c r="Y28" s="416">
        <v>57.2</v>
      </c>
      <c r="Z28" s="416"/>
      <c r="AA28" s="416"/>
      <c r="AB28" s="416"/>
      <c r="AC28" s="416"/>
      <c r="AD28" s="416"/>
      <c r="AE28" s="416">
        <v>58.1</v>
      </c>
      <c r="AF28" s="416"/>
      <c r="AG28" s="416"/>
      <c r="AH28" s="416"/>
      <c r="AI28" s="416"/>
      <c r="AJ28" s="416"/>
      <c r="AK28" s="416"/>
      <c r="AL28" s="416"/>
      <c r="AM28" s="416"/>
      <c r="AN28" s="416"/>
      <c r="AO28" s="416"/>
      <c r="AP28" s="416"/>
      <c r="AQ28" s="416"/>
      <c r="AR28" s="416"/>
      <c r="AS28" s="416"/>
      <c r="AT28" s="416"/>
      <c r="AU28" s="416"/>
      <c r="AV28" s="417"/>
      <c r="AW28" s="56">
        <f t="shared" si="0"/>
        <v>2</v>
      </c>
      <c r="AX28" s="418">
        <f t="shared" si="1"/>
        <v>1144</v>
      </c>
      <c r="AY28" s="418"/>
      <c r="AZ28" s="418"/>
      <c r="BA28" s="57" t="str">
        <f t="shared" si="2"/>
        <v>Ž</v>
      </c>
    </row>
    <row r="29" spans="1:53" ht="13.5" customHeight="1" x14ac:dyDescent="0.25">
      <c r="A29" s="27">
        <v>16</v>
      </c>
      <c r="B29" s="402" t="s">
        <v>18999</v>
      </c>
      <c r="C29" s="403"/>
      <c r="D29" s="404"/>
      <c r="E29" s="413" t="s">
        <v>19038</v>
      </c>
      <c r="F29" s="414"/>
      <c r="G29" s="414"/>
      <c r="H29" s="415"/>
      <c r="I29" s="405" t="s">
        <v>19039</v>
      </c>
      <c r="J29" s="406"/>
      <c r="K29" s="406"/>
      <c r="L29" s="406"/>
      <c r="M29" s="406"/>
      <c r="N29" s="406"/>
      <c r="O29" s="406"/>
      <c r="P29" s="406"/>
      <c r="Q29" s="407"/>
      <c r="R29" s="400">
        <v>10</v>
      </c>
      <c r="S29" s="401"/>
      <c r="T29" s="411" t="s">
        <v>18995</v>
      </c>
      <c r="U29" s="412"/>
      <c r="V29" s="419"/>
      <c r="W29" s="416"/>
      <c r="X29" s="416"/>
      <c r="Y29" s="416">
        <v>89.29</v>
      </c>
      <c r="Z29" s="416"/>
      <c r="AA29" s="416"/>
      <c r="AB29" s="416">
        <v>103.3</v>
      </c>
      <c r="AC29" s="416"/>
      <c r="AD29" s="416"/>
      <c r="AE29" s="416">
        <v>91.9</v>
      </c>
      <c r="AF29" s="416"/>
      <c r="AG29" s="416"/>
      <c r="AH29" s="416"/>
      <c r="AI29" s="416"/>
      <c r="AJ29" s="416"/>
      <c r="AK29" s="416">
        <v>96.68</v>
      </c>
      <c r="AL29" s="416"/>
      <c r="AM29" s="416"/>
      <c r="AN29" s="416"/>
      <c r="AO29" s="416"/>
      <c r="AP29" s="416"/>
      <c r="AQ29" s="416"/>
      <c r="AR29" s="416"/>
      <c r="AS29" s="416"/>
      <c r="AT29" s="416"/>
      <c r="AU29" s="416"/>
      <c r="AV29" s="417"/>
      <c r="AW29" s="56">
        <f t="shared" si="0"/>
        <v>2</v>
      </c>
      <c r="AX29" s="418">
        <f t="shared" si="1"/>
        <v>892.90000000000009</v>
      </c>
      <c r="AY29" s="418"/>
      <c r="AZ29" s="418"/>
      <c r="BA29" s="57" t="str">
        <f t="shared" si="2"/>
        <v>Ž</v>
      </c>
    </row>
    <row r="30" spans="1:53" ht="13.5" customHeight="1" x14ac:dyDescent="0.25">
      <c r="A30" s="27">
        <v>17</v>
      </c>
      <c r="B30" s="402" t="s">
        <v>18999</v>
      </c>
      <c r="C30" s="403"/>
      <c r="D30" s="404"/>
      <c r="E30" s="413" t="s">
        <v>19040</v>
      </c>
      <c r="F30" s="414"/>
      <c r="G30" s="414"/>
      <c r="H30" s="415"/>
      <c r="I30" s="405" t="s">
        <v>19041</v>
      </c>
      <c r="J30" s="406"/>
      <c r="K30" s="406"/>
      <c r="L30" s="406"/>
      <c r="M30" s="406"/>
      <c r="N30" s="406"/>
      <c r="O30" s="406"/>
      <c r="P30" s="406"/>
      <c r="Q30" s="407"/>
      <c r="R30" s="400">
        <v>1</v>
      </c>
      <c r="S30" s="401"/>
      <c r="T30" s="411" t="s">
        <v>18995</v>
      </c>
      <c r="U30" s="412"/>
      <c r="V30" s="419">
        <v>15.1</v>
      </c>
      <c r="W30" s="416"/>
      <c r="X30" s="416"/>
      <c r="Y30" s="416">
        <v>14.25</v>
      </c>
      <c r="Z30" s="416"/>
      <c r="AA30" s="416"/>
      <c r="AB30" s="416"/>
      <c r="AC30" s="416"/>
      <c r="AD30" s="416"/>
      <c r="AE30" s="416">
        <v>32.9</v>
      </c>
      <c r="AF30" s="416"/>
      <c r="AG30" s="416"/>
      <c r="AH30" s="416"/>
      <c r="AI30" s="416"/>
      <c r="AJ30" s="416"/>
      <c r="AK30" s="416">
        <v>34.68</v>
      </c>
      <c r="AL30" s="416"/>
      <c r="AM30" s="416"/>
      <c r="AN30" s="416"/>
      <c r="AO30" s="416"/>
      <c r="AP30" s="416"/>
      <c r="AQ30" s="416"/>
      <c r="AR30" s="416"/>
      <c r="AS30" s="416"/>
      <c r="AT30" s="416"/>
      <c r="AU30" s="416"/>
      <c r="AV30" s="417"/>
      <c r="AW30" s="56">
        <f t="shared" si="0"/>
        <v>2</v>
      </c>
      <c r="AX30" s="418">
        <f t="shared" ref="AX30:AX33" si="3">IF(SUM(V30:AV30)=0,"Neįvyko",R30*SMALL($V30:$AV30,1))</f>
        <v>14.25</v>
      </c>
      <c r="AY30" s="418"/>
      <c r="AZ30" s="418"/>
      <c r="BA30" s="57" t="str">
        <f t="shared" si="2"/>
        <v>Ž</v>
      </c>
    </row>
    <row r="31" spans="1:53" ht="13.5" customHeight="1" x14ac:dyDescent="0.25">
      <c r="A31" s="27">
        <v>18</v>
      </c>
      <c r="B31" s="402" t="s">
        <v>19042</v>
      </c>
      <c r="C31" s="403"/>
      <c r="D31" s="404"/>
      <c r="E31" s="413" t="s">
        <v>19043</v>
      </c>
      <c r="F31" s="414"/>
      <c r="G31" s="414"/>
      <c r="H31" s="415"/>
      <c r="I31" s="405" t="s">
        <v>19044</v>
      </c>
      <c r="J31" s="406"/>
      <c r="K31" s="406"/>
      <c r="L31" s="406"/>
      <c r="M31" s="406"/>
      <c r="N31" s="406"/>
      <c r="O31" s="406"/>
      <c r="P31" s="406"/>
      <c r="Q31" s="407"/>
      <c r="R31" s="400">
        <v>2</v>
      </c>
      <c r="S31" s="401"/>
      <c r="T31" s="411" t="s">
        <v>18995</v>
      </c>
      <c r="U31" s="412"/>
      <c r="V31" s="419"/>
      <c r="W31" s="416"/>
      <c r="X31" s="416"/>
      <c r="Y31" s="416">
        <v>4.3600000000000003</v>
      </c>
      <c r="Z31" s="416"/>
      <c r="AA31" s="416"/>
      <c r="AB31" s="416">
        <v>4.38</v>
      </c>
      <c r="AC31" s="416"/>
      <c r="AD31" s="416"/>
      <c r="AE31" s="416"/>
      <c r="AF31" s="416"/>
      <c r="AG31" s="416"/>
      <c r="AH31" s="416">
        <v>4.49</v>
      </c>
      <c r="AI31" s="416"/>
      <c r="AJ31" s="416"/>
      <c r="AK31" s="416"/>
      <c r="AL31" s="416"/>
      <c r="AM31" s="416"/>
      <c r="AN31" s="416"/>
      <c r="AO31" s="416"/>
      <c r="AP31" s="416"/>
      <c r="AQ31" s="416"/>
      <c r="AR31" s="416"/>
      <c r="AS31" s="416"/>
      <c r="AT31" s="416"/>
      <c r="AU31" s="416"/>
      <c r="AV31" s="417"/>
      <c r="AW31" s="56">
        <f t="shared" si="0"/>
        <v>2</v>
      </c>
      <c r="AX31" s="418">
        <f t="shared" si="3"/>
        <v>8.7200000000000006</v>
      </c>
      <c r="AY31" s="418"/>
      <c r="AZ31" s="418"/>
      <c r="BA31" s="57" t="str">
        <f t="shared" si="2"/>
        <v>Ž</v>
      </c>
    </row>
    <row r="32" spans="1:53" ht="13.5" customHeight="1" x14ac:dyDescent="0.25">
      <c r="A32" s="27">
        <v>19</v>
      </c>
      <c r="B32" s="402" t="s">
        <v>18997</v>
      </c>
      <c r="C32" s="403"/>
      <c r="D32" s="404"/>
      <c r="E32" s="413" t="s">
        <v>19045</v>
      </c>
      <c r="F32" s="414"/>
      <c r="G32" s="414"/>
      <c r="H32" s="415"/>
      <c r="I32" s="405" t="s">
        <v>19046</v>
      </c>
      <c r="J32" s="406"/>
      <c r="K32" s="406"/>
      <c r="L32" s="406"/>
      <c r="M32" s="406"/>
      <c r="N32" s="406"/>
      <c r="O32" s="406"/>
      <c r="P32" s="406"/>
      <c r="Q32" s="407"/>
      <c r="R32" s="400">
        <v>3</v>
      </c>
      <c r="S32" s="401"/>
      <c r="T32" s="411" t="s">
        <v>18995</v>
      </c>
      <c r="U32" s="412"/>
      <c r="V32" s="419">
        <v>14.5</v>
      </c>
      <c r="W32" s="416"/>
      <c r="X32" s="416"/>
      <c r="Y32" s="416">
        <v>20.149999999999999</v>
      </c>
      <c r="Z32" s="416"/>
      <c r="AA32" s="416"/>
      <c r="AB32" s="416">
        <v>22.31</v>
      </c>
      <c r="AC32" s="416"/>
      <c r="AD32" s="416"/>
      <c r="AE32" s="416">
        <v>9.1999999999999993</v>
      </c>
      <c r="AF32" s="416"/>
      <c r="AG32" s="416"/>
      <c r="AH32" s="416">
        <v>17.59</v>
      </c>
      <c r="AI32" s="416"/>
      <c r="AJ32" s="416"/>
      <c r="AK32" s="416"/>
      <c r="AL32" s="416"/>
      <c r="AM32" s="416"/>
      <c r="AN32" s="416">
        <v>12.87</v>
      </c>
      <c r="AO32" s="416"/>
      <c r="AP32" s="416"/>
      <c r="AQ32" s="416"/>
      <c r="AR32" s="416"/>
      <c r="AS32" s="416"/>
      <c r="AT32" s="416"/>
      <c r="AU32" s="416"/>
      <c r="AV32" s="417"/>
      <c r="AW32" s="56">
        <f t="shared" si="0"/>
        <v>4</v>
      </c>
      <c r="AX32" s="418">
        <f t="shared" si="3"/>
        <v>27.599999999999998</v>
      </c>
      <c r="AY32" s="418"/>
      <c r="AZ32" s="418"/>
      <c r="BA32" s="57" t="str">
        <f t="shared" si="2"/>
        <v>Ž</v>
      </c>
    </row>
    <row r="33" spans="1:53" ht="13.5" customHeight="1" x14ac:dyDescent="0.25">
      <c r="A33" s="27">
        <v>20</v>
      </c>
      <c r="B33" s="402" t="s">
        <v>18997</v>
      </c>
      <c r="C33" s="403"/>
      <c r="D33" s="404"/>
      <c r="E33" s="413" t="s">
        <v>19047</v>
      </c>
      <c r="F33" s="414"/>
      <c r="G33" s="414"/>
      <c r="H33" s="415"/>
      <c r="I33" s="405" t="s">
        <v>19048</v>
      </c>
      <c r="J33" s="406"/>
      <c r="K33" s="406"/>
      <c r="L33" s="406"/>
      <c r="M33" s="406"/>
      <c r="N33" s="406"/>
      <c r="O33" s="406"/>
      <c r="P33" s="406"/>
      <c r="Q33" s="407"/>
      <c r="R33" s="400">
        <v>50</v>
      </c>
      <c r="S33" s="401"/>
      <c r="T33" s="411" t="s">
        <v>18995</v>
      </c>
      <c r="U33" s="412"/>
      <c r="V33" s="419">
        <v>9.3000000000000007</v>
      </c>
      <c r="W33" s="416"/>
      <c r="X33" s="416"/>
      <c r="Y33" s="416">
        <v>8.2100000000000009</v>
      </c>
      <c r="Z33" s="416"/>
      <c r="AA33" s="416"/>
      <c r="AB33" s="416">
        <v>7.44</v>
      </c>
      <c r="AC33" s="416"/>
      <c r="AD33" s="416"/>
      <c r="AE33" s="416">
        <v>9.2899999999999991</v>
      </c>
      <c r="AF33" s="416"/>
      <c r="AG33" s="416"/>
      <c r="AH33" s="416">
        <v>74.53</v>
      </c>
      <c r="AI33" s="416"/>
      <c r="AJ33" s="416"/>
      <c r="AK33" s="416"/>
      <c r="AL33" s="416"/>
      <c r="AM33" s="416"/>
      <c r="AN33" s="416"/>
      <c r="AO33" s="416"/>
      <c r="AP33" s="416"/>
      <c r="AQ33" s="416"/>
      <c r="AR33" s="416"/>
      <c r="AS33" s="416"/>
      <c r="AT33" s="416"/>
      <c r="AU33" s="416"/>
      <c r="AV33" s="417"/>
      <c r="AW33" s="56">
        <f t="shared" si="0"/>
        <v>3</v>
      </c>
      <c r="AX33" s="418">
        <f t="shared" si="3"/>
        <v>372</v>
      </c>
      <c r="AY33" s="418"/>
      <c r="AZ33" s="418"/>
      <c r="BA33" s="57" t="str">
        <f t="shared" si="2"/>
        <v>Ž</v>
      </c>
    </row>
    <row r="34" spans="1:53" ht="13.5" customHeight="1" thickBot="1" x14ac:dyDescent="0.3">
      <c r="A34" s="29">
        <v>21</v>
      </c>
      <c r="B34" s="402" t="s">
        <v>18997</v>
      </c>
      <c r="C34" s="403"/>
      <c r="D34" s="404"/>
      <c r="E34" s="408" t="s">
        <v>19049</v>
      </c>
      <c r="F34" s="409"/>
      <c r="G34" s="409"/>
      <c r="H34" s="410"/>
      <c r="I34" s="405" t="s">
        <v>19050</v>
      </c>
      <c r="J34" s="406"/>
      <c r="K34" s="406"/>
      <c r="L34" s="406"/>
      <c r="M34" s="406"/>
      <c r="N34" s="406"/>
      <c r="O34" s="406"/>
      <c r="P34" s="406"/>
      <c r="Q34" s="407"/>
      <c r="R34" s="400">
        <v>1</v>
      </c>
      <c r="S34" s="401"/>
      <c r="T34" s="411" t="s">
        <v>18995</v>
      </c>
      <c r="U34" s="412"/>
      <c r="V34" s="477">
        <v>228</v>
      </c>
      <c r="W34" s="478"/>
      <c r="X34" s="478"/>
      <c r="Y34" s="478">
        <v>312.11</v>
      </c>
      <c r="Z34" s="478"/>
      <c r="AA34" s="478"/>
      <c r="AB34" s="478">
        <v>272.73</v>
      </c>
      <c r="AC34" s="478"/>
      <c r="AD34" s="478"/>
      <c r="AE34" s="478">
        <v>328.16</v>
      </c>
      <c r="AF34" s="478"/>
      <c r="AG34" s="478"/>
      <c r="AH34" s="478"/>
      <c r="AI34" s="478"/>
      <c r="AJ34" s="478"/>
      <c r="AK34" s="478"/>
      <c r="AL34" s="478"/>
      <c r="AM34" s="478"/>
      <c r="AN34" s="478">
        <v>338.14</v>
      </c>
      <c r="AO34" s="478"/>
      <c r="AP34" s="478"/>
      <c r="AQ34" s="478"/>
      <c r="AR34" s="478"/>
      <c r="AS34" s="478"/>
      <c r="AT34" s="478"/>
      <c r="AU34" s="478"/>
      <c r="AV34" s="488"/>
      <c r="AW34" s="56">
        <f t="shared" si="0"/>
        <v>1</v>
      </c>
      <c r="AX34" s="418">
        <f t="shared" si="1"/>
        <v>228</v>
      </c>
      <c r="AY34" s="418"/>
      <c r="AZ34" s="418"/>
      <c r="BA34" s="57" t="str">
        <f t="shared" si="2"/>
        <v>Ž</v>
      </c>
    </row>
    <row r="35" spans="1:53" ht="0.75" customHeight="1" x14ac:dyDescent="0.25">
      <c r="U35" s="21"/>
      <c r="V35" s="8"/>
      <c r="W35" s="8"/>
      <c r="X35" s="8"/>
      <c r="Y35" s="21"/>
      <c r="Z35" s="21"/>
      <c r="AA35" s="21"/>
    </row>
    <row r="36" spans="1:53" ht="12" customHeight="1" x14ac:dyDescent="0.25">
      <c r="A36" s="369" t="s">
        <v>46</v>
      </c>
      <c r="B36" s="369"/>
      <c r="C36" s="369"/>
      <c r="D36" s="369"/>
      <c r="E36" s="369"/>
      <c r="F36" s="369"/>
      <c r="G36" s="369"/>
      <c r="H36" s="369"/>
      <c r="I36" s="369"/>
      <c r="J36" s="369"/>
      <c r="K36" s="369"/>
      <c r="L36" s="369"/>
      <c r="M36" s="369"/>
      <c r="N36" s="369"/>
      <c r="O36" s="369"/>
      <c r="P36" s="369"/>
      <c r="Q36" s="369"/>
      <c r="R36" s="369"/>
      <c r="S36" s="369"/>
      <c r="T36" s="369"/>
      <c r="U36" s="369"/>
      <c r="V36" s="369"/>
      <c r="W36" s="369"/>
      <c r="X36" s="369"/>
      <c r="Y36" s="369"/>
      <c r="Z36" s="369"/>
      <c r="AA36" s="369"/>
      <c r="AB36" s="369"/>
      <c r="AC36" s="369"/>
      <c r="AD36" s="369"/>
      <c r="AE36" s="369"/>
      <c r="AF36" s="369"/>
      <c r="AG36" s="369"/>
      <c r="AH36" s="369"/>
      <c r="AI36" s="352" t="s">
        <v>43</v>
      </c>
      <c r="AJ36" s="352"/>
      <c r="AK36" s="352"/>
      <c r="AL36" s="352"/>
      <c r="AM36" s="352"/>
      <c r="AN36" s="352"/>
      <c r="AO36" s="352"/>
      <c r="AP36" s="352"/>
      <c r="AQ36" s="352"/>
      <c r="AR36" s="352"/>
      <c r="AS36" s="352"/>
      <c r="AT36" s="352"/>
      <c r="AU36" s="473">
        <f>SUM(AX14:AZ35)</f>
        <v>5967.13</v>
      </c>
      <c r="AV36" s="184"/>
      <c r="AW36" s="184"/>
      <c r="AX36" s="184"/>
      <c r="AY36" s="302" t="s">
        <v>18986</v>
      </c>
      <c r="AZ36" s="303"/>
    </row>
    <row r="37" spans="1:53" ht="12" customHeight="1" x14ac:dyDescent="0.25">
      <c r="A37" s="51" t="s">
        <v>58</v>
      </c>
      <c r="B37" s="99" t="str">
        <f>B8</f>
        <v>UAB "Europart"</v>
      </c>
      <c r="C37" s="472"/>
      <c r="D37" s="472"/>
      <c r="E37" s="472"/>
      <c r="F37" s="472"/>
      <c r="G37" s="472"/>
      <c r="H37" s="472"/>
      <c r="I37" s="472"/>
      <c r="J37" s="472"/>
      <c r="K37" s="472"/>
      <c r="L37" s="472"/>
      <c r="M37" s="472"/>
      <c r="N37" s="472"/>
      <c r="O37" s="472"/>
      <c r="P37" s="465">
        <f>IF(Q8&gt;0,SUMIF($AW$14:$AW$34,1,$AX$14:$AZ$34),"X")</f>
        <v>231.75</v>
      </c>
      <c r="Q37" s="465"/>
      <c r="R37" s="465"/>
      <c r="S37" s="51" t="s">
        <v>57</v>
      </c>
      <c r="T37" s="99" t="str">
        <f>T8</f>
        <v>UAB "Fortrakas"</v>
      </c>
      <c r="U37" s="472"/>
      <c r="V37" s="472"/>
      <c r="W37" s="472"/>
      <c r="X37" s="472"/>
      <c r="Y37" s="472"/>
      <c r="Z37" s="472"/>
      <c r="AA37" s="472"/>
      <c r="AB37" s="472"/>
      <c r="AC37" s="472"/>
      <c r="AD37" s="472"/>
      <c r="AE37" s="472"/>
      <c r="AF37" s="465">
        <f>IF(AH8&gt;0,SUMIF($AW$14:$AW$34,2,$AX$14:$AZ$34),"X")</f>
        <v>2898.23</v>
      </c>
      <c r="AG37" s="465"/>
      <c r="AH37" s="465"/>
      <c r="AI37" s="51" t="s">
        <v>54</v>
      </c>
      <c r="AJ37" s="99" t="str">
        <f>AK8</f>
        <v>A. Povilausko įmonė "Kadex"</v>
      </c>
      <c r="AK37" s="472"/>
      <c r="AL37" s="472"/>
      <c r="AM37" s="472"/>
      <c r="AN37" s="472"/>
      <c r="AO37" s="472"/>
      <c r="AP37" s="472"/>
      <c r="AQ37" s="472"/>
      <c r="AR37" s="472"/>
      <c r="AS37" s="472"/>
      <c r="AT37" s="472"/>
      <c r="AU37" s="472"/>
      <c r="AV37" s="472"/>
      <c r="AW37" s="472"/>
      <c r="AX37" s="465">
        <f>IF(AY8&gt;0,SUMIF($AW$14:$AW$34,3,$AX$14:$AZ$34),"X")</f>
        <v>1569.5500000000002</v>
      </c>
      <c r="AY37" s="465"/>
      <c r="AZ37" s="465"/>
    </row>
    <row r="38" spans="1:53" ht="12" customHeight="1" x14ac:dyDescent="0.25">
      <c r="A38" s="51" t="s">
        <v>59</v>
      </c>
      <c r="B38" s="99" t="str">
        <f>B9</f>
        <v>UAB "Dovaina"</v>
      </c>
      <c r="C38" s="472"/>
      <c r="D38" s="472"/>
      <c r="E38" s="472"/>
      <c r="F38" s="472"/>
      <c r="G38" s="472"/>
      <c r="H38" s="472"/>
      <c r="I38" s="472"/>
      <c r="J38" s="472"/>
      <c r="K38" s="472"/>
      <c r="L38" s="472"/>
      <c r="M38" s="472"/>
      <c r="N38" s="472"/>
      <c r="O38" s="472"/>
      <c r="P38" s="465">
        <f>IF(Q9&gt;0,SUMIF($AW$14:$AW$34,4,$AX$14:$AZ$34),"X")</f>
        <v>248.6</v>
      </c>
      <c r="Q38" s="465"/>
      <c r="R38" s="465"/>
      <c r="S38" s="51" t="s">
        <v>56</v>
      </c>
      <c r="T38" s="99" t="str">
        <f>T9</f>
        <v>UAB "Autokurtas"</v>
      </c>
      <c r="U38" s="472"/>
      <c r="V38" s="472"/>
      <c r="W38" s="472"/>
      <c r="X38" s="472"/>
      <c r="Y38" s="472"/>
      <c r="Z38" s="472"/>
      <c r="AA38" s="472"/>
      <c r="AB38" s="472"/>
      <c r="AC38" s="472"/>
      <c r="AD38" s="472"/>
      <c r="AE38" s="472"/>
      <c r="AF38" s="465">
        <f>IF(AH9&gt;0,SUMIF($AW$14:$AW$34,5,$AX$14:$AZ$34),"X")</f>
        <v>0</v>
      </c>
      <c r="AG38" s="465"/>
      <c r="AH38" s="465"/>
      <c r="AI38" s="51" t="s">
        <v>52</v>
      </c>
      <c r="AJ38" s="99" t="str">
        <f>AK9</f>
        <v>UAB "Volvo Lietuva"</v>
      </c>
      <c r="AK38" s="472"/>
      <c r="AL38" s="472"/>
      <c r="AM38" s="472"/>
      <c r="AN38" s="472"/>
      <c r="AO38" s="472"/>
      <c r="AP38" s="472"/>
      <c r="AQ38" s="472"/>
      <c r="AR38" s="472"/>
      <c r="AS38" s="472"/>
      <c r="AT38" s="472"/>
      <c r="AU38" s="472"/>
      <c r="AV38" s="472"/>
      <c r="AW38" s="472"/>
      <c r="AX38" s="465">
        <f>IF(AY9&gt;0,SUMIF($AW$14:$AW$34,6,$AX$14:$AZ$34),"X")</f>
        <v>0</v>
      </c>
      <c r="AY38" s="465"/>
      <c r="AZ38" s="465"/>
    </row>
    <row r="39" spans="1:53" ht="12" customHeight="1" x14ac:dyDescent="0.25">
      <c r="A39" s="51" t="s">
        <v>60</v>
      </c>
      <c r="B39" s="99" t="str">
        <f>B10</f>
        <v>UAB "Adampolis"</v>
      </c>
      <c r="C39" s="472"/>
      <c r="D39" s="472"/>
      <c r="E39" s="472"/>
      <c r="F39" s="472"/>
      <c r="G39" s="472"/>
      <c r="H39" s="472"/>
      <c r="I39" s="472"/>
      <c r="J39" s="472"/>
      <c r="K39" s="472"/>
      <c r="L39" s="472"/>
      <c r="M39" s="472"/>
      <c r="N39" s="472"/>
      <c r="O39" s="472"/>
      <c r="P39" s="465">
        <f>IF(Q10&gt;0,SUMIF($AW$14:$AW$34,7,$AX$14:$AZ$34),"X")</f>
        <v>527.79999999999995</v>
      </c>
      <c r="Q39" s="465"/>
      <c r="R39" s="465"/>
      <c r="S39" s="51" t="s">
        <v>55</v>
      </c>
      <c r="T39" s="99" t="str">
        <f>T10</f>
        <v>UAB "Transmitto"</v>
      </c>
      <c r="U39" s="472"/>
      <c r="V39" s="472"/>
      <c r="W39" s="472"/>
      <c r="X39" s="472"/>
      <c r="Y39" s="472"/>
      <c r="Z39" s="472"/>
      <c r="AA39" s="472"/>
      <c r="AB39" s="472"/>
      <c r="AC39" s="472"/>
      <c r="AD39" s="472"/>
      <c r="AE39" s="472"/>
      <c r="AF39" s="465">
        <f>IF(AH10&gt;0,SUMIF($AW$14:$AW$34,8,$AX$14:$AZ$34),"X")</f>
        <v>491.2</v>
      </c>
      <c r="AG39" s="465"/>
      <c r="AH39" s="465"/>
      <c r="AI39" s="51" t="s">
        <v>53</v>
      </c>
      <c r="AJ39" s="99">
        <f>AK10</f>
        <v>0</v>
      </c>
      <c r="AK39" s="472"/>
      <c r="AL39" s="472"/>
      <c r="AM39" s="472"/>
      <c r="AN39" s="472"/>
      <c r="AO39" s="472"/>
      <c r="AP39" s="472"/>
      <c r="AQ39" s="472"/>
      <c r="AR39" s="472"/>
      <c r="AS39" s="472"/>
      <c r="AT39" s="472"/>
      <c r="AU39" s="472"/>
      <c r="AV39" s="472"/>
      <c r="AW39" s="472"/>
      <c r="AX39" s="465">
        <f>IF(AY10&gt;0,SUMIF($AW$14:$AW$34,9,$AX$14:$AZ$34),"X")</f>
        <v>0</v>
      </c>
      <c r="AY39" s="465"/>
      <c r="AZ39" s="465"/>
    </row>
    <row r="40" spans="1:53" ht="6" hidden="1" customHeight="1" x14ac:dyDescent="0.25"/>
    <row r="41" spans="1:53" ht="12.75" customHeight="1" x14ac:dyDescent="0.25">
      <c r="A41" s="497" t="s">
        <v>18</v>
      </c>
      <c r="B41" s="498"/>
      <c r="C41" s="498"/>
      <c r="D41" s="498"/>
      <c r="E41" s="498"/>
      <c r="F41" s="498"/>
      <c r="G41" s="498"/>
      <c r="H41" s="469" t="s">
        <v>47</v>
      </c>
      <c r="I41" s="469"/>
      <c r="J41" s="469"/>
      <c r="K41" s="469"/>
      <c r="L41" s="469"/>
      <c r="M41" s="469"/>
      <c r="N41" s="469"/>
      <c r="O41" s="469"/>
      <c r="P41" s="469"/>
      <c r="Q41" s="469"/>
      <c r="R41" s="469"/>
      <c r="S41" s="469"/>
      <c r="T41" s="469"/>
      <c r="U41" s="469"/>
      <c r="V41" s="469"/>
      <c r="W41" s="469"/>
      <c r="X41" s="469"/>
      <c r="Y41" s="469"/>
      <c r="Z41" s="469"/>
      <c r="AA41" s="469"/>
      <c r="AB41" s="469"/>
      <c r="AC41" s="469"/>
      <c r="AD41" s="469"/>
      <c r="AE41" s="469"/>
      <c r="AF41" s="469"/>
      <c r="AG41" s="469"/>
      <c r="AH41" s="469"/>
      <c r="AI41" s="469"/>
      <c r="AJ41" s="469"/>
      <c r="AK41" s="469"/>
      <c r="AL41" s="469"/>
      <c r="AM41" s="469"/>
      <c r="AN41" s="469"/>
      <c r="AO41" s="469"/>
      <c r="AP41" s="469"/>
      <c r="AQ41" s="469"/>
      <c r="AR41" s="469"/>
      <c r="AS41" s="469"/>
      <c r="AT41" s="469"/>
      <c r="AU41" s="469"/>
      <c r="AV41" s="469"/>
      <c r="AW41" s="469"/>
      <c r="AX41" s="469"/>
      <c r="AY41" s="469"/>
      <c r="AZ41" s="469"/>
    </row>
    <row r="42" spans="1:53" hidden="1" x14ac:dyDescent="0.25">
      <c r="A42" s="470"/>
      <c r="B42" s="471"/>
      <c r="C42" s="471"/>
      <c r="D42" s="471"/>
      <c r="E42" s="471"/>
      <c r="F42" s="471"/>
      <c r="G42" s="471"/>
      <c r="H42" s="471"/>
      <c r="I42" s="471"/>
      <c r="J42" s="471"/>
      <c r="K42" s="471"/>
      <c r="L42" s="471"/>
      <c r="M42" s="471"/>
      <c r="N42" s="471"/>
      <c r="O42" s="471"/>
      <c r="P42" s="471"/>
      <c r="Q42" s="471"/>
      <c r="R42" s="471"/>
      <c r="S42" s="471"/>
      <c r="T42" s="471"/>
      <c r="U42" s="471"/>
      <c r="V42" s="471"/>
      <c r="W42" s="471"/>
      <c r="X42" s="471"/>
      <c r="Y42" s="471"/>
      <c r="Z42" s="471"/>
      <c r="AA42" s="471"/>
      <c r="AB42" s="471"/>
      <c r="AC42" s="471"/>
      <c r="AD42" s="471"/>
      <c r="AE42" s="471"/>
      <c r="AF42" s="471"/>
      <c r="AG42" s="471"/>
      <c r="AH42" s="471"/>
      <c r="AI42" s="471"/>
      <c r="AJ42" s="471"/>
      <c r="AK42" s="471"/>
      <c r="AL42" s="471"/>
      <c r="AM42" s="471"/>
      <c r="AN42" s="471"/>
      <c r="AO42" s="471"/>
      <c r="AP42" s="471"/>
      <c r="AQ42" s="471"/>
      <c r="AR42" s="471"/>
      <c r="AS42" s="471"/>
      <c r="AT42" s="471"/>
      <c r="AU42" s="471"/>
      <c r="AV42" s="471"/>
      <c r="AW42" s="471"/>
      <c r="AX42" s="471"/>
      <c r="AY42" s="471"/>
      <c r="AZ42" s="471"/>
    </row>
    <row r="43" spans="1:53" ht="12" hidden="1" customHeight="1" x14ac:dyDescent="0.25">
      <c r="A43" s="470"/>
      <c r="B43" s="471"/>
      <c r="C43" s="471"/>
      <c r="D43" s="471"/>
      <c r="E43" s="471"/>
      <c r="F43" s="471"/>
      <c r="G43" s="471"/>
      <c r="H43" s="471"/>
      <c r="I43" s="471"/>
      <c r="J43" s="471"/>
      <c r="K43" s="471"/>
      <c r="L43" s="471"/>
      <c r="M43" s="471"/>
      <c r="N43" s="471"/>
      <c r="O43" s="471"/>
      <c r="P43" s="471"/>
      <c r="Q43" s="471"/>
      <c r="R43" s="471"/>
      <c r="S43" s="471"/>
      <c r="T43" s="471"/>
      <c r="U43" s="471"/>
      <c r="V43" s="471"/>
      <c r="W43" s="471"/>
      <c r="X43" s="471"/>
      <c r="Y43" s="471"/>
      <c r="Z43" s="471"/>
      <c r="AA43" s="471"/>
      <c r="AB43" s="471"/>
      <c r="AC43" s="471"/>
      <c r="AD43" s="471"/>
      <c r="AE43" s="471"/>
      <c r="AF43" s="471"/>
      <c r="AG43" s="471"/>
      <c r="AH43" s="471"/>
      <c r="AI43" s="471"/>
      <c r="AJ43" s="471"/>
      <c r="AK43" s="471"/>
      <c r="AL43" s="471"/>
      <c r="AM43" s="471"/>
      <c r="AN43" s="471"/>
      <c r="AO43" s="471"/>
      <c r="AP43" s="471"/>
      <c r="AQ43" s="471"/>
      <c r="AR43" s="471"/>
      <c r="AS43" s="471"/>
      <c r="AT43" s="471"/>
      <c r="AU43" s="471"/>
      <c r="AV43" s="471"/>
      <c r="AW43" s="471"/>
      <c r="AX43" s="471"/>
      <c r="AY43" s="471"/>
      <c r="AZ43" s="471"/>
    </row>
    <row r="44" spans="1:53" ht="6" hidden="1" customHeight="1" x14ac:dyDescent="0.25"/>
    <row r="45" spans="1:53" ht="15" customHeight="1" x14ac:dyDescent="0.25">
      <c r="A45" s="496" t="s">
        <v>61</v>
      </c>
      <c r="B45" s="302"/>
      <c r="C45" s="302"/>
      <c r="D45" s="302"/>
      <c r="E45" s="302"/>
      <c r="F45" s="302"/>
      <c r="G45" s="302"/>
      <c r="H45" s="302"/>
      <c r="I45" s="302"/>
      <c r="J45" s="302"/>
      <c r="K45" s="302"/>
      <c r="L45" s="302"/>
      <c r="M45" s="302"/>
      <c r="N45" s="302"/>
      <c r="O45" s="302"/>
      <c r="P45" s="302"/>
      <c r="Q45" s="302"/>
      <c r="R45" s="302"/>
      <c r="S45" s="302"/>
      <c r="T45" s="302"/>
      <c r="U45" s="302"/>
      <c r="V45" s="302"/>
      <c r="W45" s="302"/>
      <c r="X45" s="302"/>
      <c r="Y45" s="302"/>
      <c r="Z45" s="302"/>
      <c r="AA45" s="302"/>
      <c r="AB45" s="166">
        <v>42864</v>
      </c>
      <c r="AC45" s="166"/>
      <c r="AD45" s="166"/>
      <c r="AE45" s="166"/>
      <c r="AF45" s="496" t="s">
        <v>48</v>
      </c>
      <c r="AG45" s="302"/>
      <c r="AH45" s="302"/>
      <c r="AI45" s="302"/>
      <c r="AJ45" s="302"/>
      <c r="AK45" s="302"/>
      <c r="AL45" s="302"/>
      <c r="AM45" s="302"/>
      <c r="AN45" s="302"/>
      <c r="AO45" s="302"/>
      <c r="AP45" s="302"/>
      <c r="AQ45" s="302"/>
      <c r="AR45" s="302"/>
      <c r="AS45" s="302"/>
      <c r="AT45" s="302"/>
      <c r="AU45" s="302"/>
      <c r="AV45" s="302"/>
      <c r="AW45" s="302"/>
      <c r="AX45" s="302"/>
      <c r="AY45" s="302"/>
      <c r="AZ45" s="303"/>
    </row>
    <row r="46" spans="1:53" ht="12" customHeight="1" x14ac:dyDescent="0.25">
      <c r="A46" s="317" t="s">
        <v>34</v>
      </c>
      <c r="B46" s="318"/>
      <c r="C46" s="318"/>
      <c r="D46" s="318"/>
      <c r="E46" s="58" t="str">
        <f>IF(SUM(AF46:AZ46)&gt;0,"X","")</f>
        <v/>
      </c>
      <c r="F46" s="492" t="s">
        <v>35</v>
      </c>
      <c r="G46" s="493"/>
      <c r="H46" s="493"/>
      <c r="I46" s="493"/>
      <c r="J46" s="493"/>
      <c r="K46" s="493"/>
      <c r="L46" s="493"/>
      <c r="M46" s="493"/>
      <c r="N46" s="493"/>
      <c r="O46" s="493"/>
      <c r="P46" s="493"/>
      <c r="Q46" s="493"/>
      <c r="R46" s="493"/>
      <c r="S46" s="493"/>
      <c r="T46" s="493"/>
      <c r="U46" s="493"/>
      <c r="V46" s="493"/>
      <c r="W46" s="493"/>
      <c r="X46" s="493"/>
      <c r="Y46" s="493"/>
      <c r="Z46" s="493"/>
      <c r="AA46" s="493"/>
      <c r="AB46" s="329" t="str">
        <f>IF(E46="X",AB45+16,"------")</f>
        <v>------</v>
      </c>
      <c r="AC46" s="330"/>
      <c r="AD46" s="330"/>
      <c r="AE46" s="330"/>
      <c r="AF46" s="76" t="str">
        <f>IF($AW14=0,"",IF($AX14&lt;3000,"",IF(AF47=1,"",1)))</f>
        <v/>
      </c>
      <c r="AG46" s="75" t="str">
        <f>IF($AW15=0,"",IF($AX15&lt;3000,"",IF(AG47=2,"",2)))</f>
        <v/>
      </c>
      <c r="AH46" s="75" t="str">
        <f>IF($AW16=0,"",IF($AX16&lt;3000,"",IF(AH47=3,"",3)))</f>
        <v/>
      </c>
      <c r="AI46" s="75" t="str">
        <f>IF($AW17=0,"",IF($AX17&lt;3000,"",IF(AI47=4,"",4)))</f>
        <v/>
      </c>
      <c r="AJ46" s="75" t="str">
        <f>IF($AW18=0,"",IF($AX18&lt;3000,"",IF(AJ47=5,"",5)))</f>
        <v/>
      </c>
      <c r="AK46" s="54" t="str">
        <f>IF($AW19=0,"",IF($AX19&lt;3000,"",IF(AK47=6,"",6)))</f>
        <v/>
      </c>
      <c r="AL46" s="54" t="str">
        <f>IF($AW20=0,"",IF($AX20&lt;3000,"",IF(AL47=7,"",7)))</f>
        <v/>
      </c>
      <c r="AM46" s="54" t="str">
        <f>IF($AW21=0,"",IF($AX21&lt;3000,"",IF(AM47=8,"",8)))</f>
        <v/>
      </c>
      <c r="AN46" s="54" t="str">
        <f>IF($AW22=0,"",IF($AX22&lt;3000,"",IF(AN47=9,"",9)))</f>
        <v/>
      </c>
      <c r="AO46" s="54" t="str">
        <f>IF($AW23=0,"",IF($AX23&lt;3000,"",IF(AO47=10,"",10)))</f>
        <v/>
      </c>
      <c r="AP46" s="54" t="str">
        <f>IF($AW24=0,"",IF($AX24&lt;3000,"",IF(AP47=11,"",11)))</f>
        <v/>
      </c>
      <c r="AQ46" s="54" t="str">
        <f>IF($AW25=0,"",IF($AX25&lt;3000,"",IF(AQ47=12,"",12)))</f>
        <v/>
      </c>
      <c r="AR46" s="54" t="str">
        <f>IF($AW26=0,"",IF($AX26&lt;3000,"",IF(AR47=13,"",13)))</f>
        <v/>
      </c>
      <c r="AS46" s="54" t="str">
        <f>IF($AW27=0,"",IF($AX27&lt;3000,"",IF(AS47=14,"",14)))</f>
        <v/>
      </c>
      <c r="AT46" s="54" t="str">
        <f>IF($AW28=0,"",IF($AX28&lt;3000,"",IF(AT47=15,"",15)))</f>
        <v/>
      </c>
      <c r="AU46" s="54" t="str">
        <f>IF($AW29=0,"",IF($AX29&lt;3000,"",IF(AU47=16,"",16)))</f>
        <v/>
      </c>
      <c r="AV46" s="54" t="str">
        <f>IF($AW30=0,"",IF($AX30&lt;3000,"",IF(AV47=17,"",17)))</f>
        <v/>
      </c>
      <c r="AW46" s="54" t="str">
        <f>IF($AW31=0,"",IF($AX31&lt;3000,"",IF(AW47=18,"",18)))</f>
        <v/>
      </c>
      <c r="AX46" s="54" t="str">
        <f>IF($AW32=0,"",IF($AX32&lt;3000,"",IF(AX47=19,"",19)))</f>
        <v/>
      </c>
      <c r="AY46" s="54" t="str">
        <f>IF($AW33=0,"",IF($AX33&lt;3000,"",IF(AY47=20,"",20)))</f>
        <v/>
      </c>
      <c r="AZ46" s="54" t="str">
        <f>IF($AW34=0,"",IF($AX34&lt;3000,"",IF(AZ47=21,"",21)))</f>
        <v/>
      </c>
    </row>
    <row r="47" spans="1:53" ht="12" customHeight="1" x14ac:dyDescent="0.25">
      <c r="A47" s="320"/>
      <c r="B47" s="321"/>
      <c r="C47" s="321"/>
      <c r="D47" s="321"/>
      <c r="E47" s="59" t="str">
        <f>IF(SUM(AF47:AZ47)&gt;0,"X","")</f>
        <v/>
      </c>
      <c r="F47" s="494" t="s">
        <v>21</v>
      </c>
      <c r="G47" s="495"/>
      <c r="H47" s="495"/>
      <c r="I47" s="495"/>
      <c r="J47" s="495"/>
      <c r="K47" s="495"/>
      <c r="L47" s="495"/>
      <c r="M47" s="495"/>
      <c r="N47" s="495"/>
      <c r="O47" s="495"/>
      <c r="P47" s="495"/>
      <c r="Q47" s="495"/>
      <c r="R47" s="495"/>
      <c r="S47" s="495"/>
      <c r="T47" s="495"/>
      <c r="U47" s="495"/>
      <c r="V47" s="495"/>
      <c r="W47" s="495"/>
      <c r="X47" s="495"/>
      <c r="Y47" s="495"/>
      <c r="Z47" s="495"/>
      <c r="AA47" s="495"/>
      <c r="AB47" s="74"/>
      <c r="AC47" s="74"/>
      <c r="AD47" s="74"/>
      <c r="AE47" s="74"/>
      <c r="AF47" s="76" t="str">
        <f>IF($AW14=0,"",IF(COUNTA($V14:$AV14)=1,1,""))</f>
        <v/>
      </c>
      <c r="AG47" s="76" t="str">
        <f>IF($AW15=0,"",IF(COUNTA($V15:$AV15)=1,2,""))</f>
        <v/>
      </c>
      <c r="AH47" s="76" t="str">
        <f>IF($AW16=0,"",IF(COUNTA($V16:$AV16)=1,3,""))</f>
        <v/>
      </c>
      <c r="AI47" s="76" t="str">
        <f>IF($AW17=0,"",IF(COUNTA($V17:$AV17)=1,4,""))</f>
        <v/>
      </c>
      <c r="AJ47" s="76" t="str">
        <f>IF($AW18=0,"",IF(COUNTA($V18:$AV18)=1,5,""))</f>
        <v/>
      </c>
      <c r="AK47" s="76" t="str">
        <f>IF($AW19=0,"",IF(COUNTA($V19:$AV19)=1,6,""))</f>
        <v/>
      </c>
      <c r="AL47" s="76" t="str">
        <f>IF($AW20=0,"",IF(COUNTA($V20:$AV20)=1,7,""))</f>
        <v/>
      </c>
      <c r="AM47" s="76" t="str">
        <f>IF($AW21=0,"",IF(COUNTA($V21:$AV21)=1,8,""))</f>
        <v/>
      </c>
      <c r="AN47" s="76" t="str">
        <f>IF($AW22=0,"",IF(COUNTA($V22:$AV22)=1,9,""))</f>
        <v/>
      </c>
      <c r="AO47" s="76" t="str">
        <f>IF($AW23=0,"",IF(COUNTA($V23:$AV23)=1,10,""))</f>
        <v/>
      </c>
      <c r="AP47" s="76" t="str">
        <f>IF($AW24=0,"",IF(COUNTA($V24:$AV24)=1,11,""))</f>
        <v/>
      </c>
      <c r="AQ47" s="76" t="str">
        <f>IF($AW25=0,"",IF(COUNTA($V25:$AV25)=1,12,""))</f>
        <v/>
      </c>
      <c r="AR47" s="76" t="str">
        <f>IF($AW26=0,"",IF(COUNTA($V26:$AV26)=1,13,""))</f>
        <v/>
      </c>
      <c r="AS47" s="76" t="str">
        <f>IF($AW27=0,"",IF(COUNTA($V27:$AV27)=1,14,""))</f>
        <v/>
      </c>
      <c r="AT47" s="76" t="str">
        <f>IF($AW28=0,"",IF(COUNTA($V28:$AV28)=1,15,""))</f>
        <v/>
      </c>
      <c r="AU47" s="76" t="str">
        <f>IF($AW29=0,"",IF(COUNTA($V29:$AV29)=1,16,""))</f>
        <v/>
      </c>
      <c r="AV47" s="76" t="str">
        <f>IF($AW30=0,"",IF(COUNTA($V30:$AV30)=1,17,""))</f>
        <v/>
      </c>
      <c r="AW47" s="76" t="str">
        <f>IF($AW31=0,"",IF(COUNTA($V31:$AV31)=1,18,""))</f>
        <v/>
      </c>
      <c r="AX47" s="76" t="str">
        <f>IF($AW32=0,"",IF(COUNTA($V32:$AV32)=1,19,""))</f>
        <v/>
      </c>
      <c r="AY47" s="76" t="str">
        <f>IF($AW33=0,"",IF(COUNTA($V33:$AV33)=1,20,""))</f>
        <v/>
      </c>
      <c r="AZ47" s="76" t="str">
        <f>IF($AW34=0,"",IF(COUNTA($V34:$AV34)=1,21,""))</f>
        <v/>
      </c>
    </row>
    <row r="48" spans="1:53" ht="12" customHeight="1" x14ac:dyDescent="0.25">
      <c r="A48" s="323"/>
      <c r="B48" s="324"/>
      <c r="C48" s="324"/>
      <c r="D48" s="324"/>
      <c r="E48" s="58" t="str">
        <f>IF(SUM(AF48:AZ48)&gt;0,"X","")</f>
        <v>X</v>
      </c>
      <c r="F48" s="489" t="s">
        <v>18987</v>
      </c>
      <c r="G48" s="490"/>
      <c r="H48" s="490"/>
      <c r="I48" s="490"/>
      <c r="J48" s="490"/>
      <c r="K48" s="490"/>
      <c r="L48" s="490"/>
      <c r="M48" s="490"/>
      <c r="N48" s="490"/>
      <c r="O48" s="490"/>
      <c r="P48" s="490"/>
      <c r="Q48" s="490"/>
      <c r="R48" s="490"/>
      <c r="S48" s="490"/>
      <c r="T48" s="490"/>
      <c r="U48" s="490"/>
      <c r="V48" s="490"/>
      <c r="W48" s="490"/>
      <c r="X48" s="490"/>
      <c r="Y48" s="490"/>
      <c r="Z48" s="490"/>
      <c r="AA48" s="490"/>
      <c r="AB48" s="490"/>
      <c r="AC48" s="490"/>
      <c r="AD48" s="490"/>
      <c r="AE48" s="491"/>
      <c r="AF48" s="76">
        <f>IF(AW14=0,"",IF(AX14&gt;=3000,"",IF(AF46=1,"",1)))</f>
        <v>1</v>
      </c>
      <c r="AG48" s="76">
        <f>IF(AW15=0,"",IF(AX15&gt;=3000,"",IF(AG46=2,"",2)))</f>
        <v>2</v>
      </c>
      <c r="AH48" s="76">
        <f>IF(AW16=0,"",IF(AX16&gt;=3000,"",IF(AH46=3,"",3)))</f>
        <v>3</v>
      </c>
      <c r="AI48" s="76">
        <f>IF(AW17=0,"",IF(AX17&gt;=3000,"",IF(AG46=4,"",4)))</f>
        <v>4</v>
      </c>
      <c r="AJ48" s="76">
        <f>IF(AW18=0,"",IF(AX18&gt;=3000,"",IF(AH46=5,"",5)))</f>
        <v>5</v>
      </c>
      <c r="AK48" s="76">
        <f>IF(AW19=0,"",IF(AX19&gt;=3000,"",IF(AK46=6,"",6)))</f>
        <v>6</v>
      </c>
      <c r="AL48" s="76">
        <f>IF(AW20=0,"",IF(AX20&gt;=3000,"",IF(AL46=7,"",7)))</f>
        <v>7</v>
      </c>
      <c r="AM48" s="76">
        <f>IF(AW21=0,"",IF(AX21&gt;=3000,"",IF(AM46=8,"",8)))</f>
        <v>8</v>
      </c>
      <c r="AN48" s="76">
        <f>IF(AW22=0,"",IF(AX22&gt;=3000,"",IF(AN46=9,"",9)))</f>
        <v>9</v>
      </c>
      <c r="AO48" s="76">
        <f>IF(AW23=0,"",IF(AX23&gt;=3000,"",IF(AO46=10,"",10)))</f>
        <v>10</v>
      </c>
      <c r="AP48" s="76">
        <f>IF(AW24=0,"",IF(AX24&gt;=3000,"",IF(AP46=11,"",11)))</f>
        <v>11</v>
      </c>
      <c r="AQ48" s="76">
        <f>IF(AW25=0,"",IF(AX25&gt;=3000,"",IF(AQ46=12,"",12)))</f>
        <v>12</v>
      </c>
      <c r="AR48" s="76">
        <f>IF(AW26=0,"",IF(AX26&gt;=3000,"",IF(AR46=13,"",13)))</f>
        <v>13</v>
      </c>
      <c r="AS48" s="76">
        <f>IF(AW27=0,"",IF(AX27&gt;=3000,"",IF(AS46=14,"",14)))</f>
        <v>14</v>
      </c>
      <c r="AT48" s="76">
        <f>IF(AW28=0,"",IF(AX28&gt;=3000,"",IF(AT46=15,"",15)))</f>
        <v>15</v>
      </c>
      <c r="AU48" s="76">
        <f>IF(AW29=0,"",IF(AX29&gt;=3000,"",IF(AU46=16,"",16)))</f>
        <v>16</v>
      </c>
      <c r="AV48" s="76">
        <f>IF(AW30=0,"",IF(AX30&gt;=3000,"",IF(AV46=17,"",17)))</f>
        <v>17</v>
      </c>
      <c r="AW48" s="76">
        <f>IF(AW31=0,"",IF(AX31&gt;=3000,"",IF(AW46=18,"",18)))</f>
        <v>18</v>
      </c>
      <c r="AX48" s="76">
        <f>IF(AW32=0,"",IF(AX32&gt;=3000,"",IF(AX46=19,"",19)))</f>
        <v>19</v>
      </c>
      <c r="AY48" s="76">
        <f>IF(AW33=0,"",IF(AX33&gt;=3000,"",IF(AY46=20,"",20)))</f>
        <v>20</v>
      </c>
      <c r="AZ48" s="76">
        <f>IF(AW34=0,"",IF(AX34&gt;=3000,"",IF(AZ46=21,"",21)))</f>
        <v>21</v>
      </c>
    </row>
    <row r="49" spans="8:43" ht="17.25" customHeight="1" x14ac:dyDescent="0.25">
      <c r="H49" s="268" t="s">
        <v>22</v>
      </c>
      <c r="I49" s="268"/>
      <c r="J49" s="268"/>
      <c r="K49" s="268"/>
      <c r="L49" s="268"/>
      <c r="M49" s="268"/>
      <c r="N49" s="268"/>
      <c r="O49" s="268"/>
      <c r="P49" s="268"/>
      <c r="Q49" s="268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269" t="s">
        <v>18989</v>
      </c>
      <c r="AD49" s="269"/>
      <c r="AE49" s="269"/>
      <c r="AF49" s="269"/>
      <c r="AG49" s="269"/>
      <c r="AH49" s="269"/>
      <c r="AI49" s="269"/>
      <c r="AJ49" s="269"/>
      <c r="AK49" s="269"/>
      <c r="AL49" s="269"/>
      <c r="AM49" s="269"/>
      <c r="AN49" s="269"/>
      <c r="AO49" s="269"/>
      <c r="AP49" s="269"/>
      <c r="AQ49" s="269"/>
    </row>
    <row r="50" spans="8:43" ht="11.25" customHeight="1" x14ac:dyDescent="0.25">
      <c r="J50" s="10"/>
      <c r="K50" s="11"/>
      <c r="L50" s="11"/>
      <c r="M50" s="11"/>
      <c r="N50" s="11"/>
      <c r="V50" s="12" t="s">
        <v>31</v>
      </c>
      <c r="AD50" s="14" t="s">
        <v>32</v>
      </c>
      <c r="AG50" s="13"/>
      <c r="AH50" s="13"/>
      <c r="AI50" s="13"/>
      <c r="AJ50" s="13"/>
      <c r="AK50" s="13"/>
    </row>
    <row r="51" spans="8:43" ht="12" customHeight="1" x14ac:dyDescent="0.25"/>
    <row r="52" spans="8:43" ht="12" customHeight="1" x14ac:dyDescent="0.25"/>
    <row r="53" spans="8:43" ht="12" customHeight="1" x14ac:dyDescent="0.25"/>
    <row r="54" spans="8:43" ht="12" customHeight="1" x14ac:dyDescent="0.25"/>
    <row r="55" spans="8:43" ht="12" customHeight="1" x14ac:dyDescent="0.25"/>
  </sheetData>
  <sheetProtection selectLockedCells="1"/>
  <mergeCells count="405">
    <mergeCell ref="F48:AE48"/>
    <mergeCell ref="B33:D33"/>
    <mergeCell ref="E33:H33"/>
    <mergeCell ref="I33:Q33"/>
    <mergeCell ref="R33:S33"/>
    <mergeCell ref="T33:U33"/>
    <mergeCell ref="V33:X33"/>
    <mergeCell ref="Y33:AA33"/>
    <mergeCell ref="AB33:AD33"/>
    <mergeCell ref="AE33:AG33"/>
    <mergeCell ref="P39:R39"/>
    <mergeCell ref="B37:O37"/>
    <mergeCell ref="P37:R37"/>
    <mergeCell ref="T39:AE39"/>
    <mergeCell ref="A46:D48"/>
    <mergeCell ref="F46:AA46"/>
    <mergeCell ref="F47:AA47"/>
    <mergeCell ref="AB46:AE46"/>
    <mergeCell ref="A45:AA45"/>
    <mergeCell ref="AB45:AE45"/>
    <mergeCell ref="AF45:AZ45"/>
    <mergeCell ref="A41:G41"/>
    <mergeCell ref="T37:AE37"/>
    <mergeCell ref="T38:AE38"/>
    <mergeCell ref="Y31:AA31"/>
    <mergeCell ref="AK33:AM33"/>
    <mergeCell ref="AN33:AP33"/>
    <mergeCell ref="AQ33:AS33"/>
    <mergeCell ref="AT33:AV33"/>
    <mergeCell ref="AB31:AD31"/>
    <mergeCell ref="AE31:AG31"/>
    <mergeCell ref="AH31:AJ31"/>
    <mergeCell ref="AK31:AM31"/>
    <mergeCell ref="AT31:AV31"/>
    <mergeCell ref="AH34:AJ34"/>
    <mergeCell ref="AK34:AM34"/>
    <mergeCell ref="AN34:AP34"/>
    <mergeCell ref="AQ34:AS34"/>
    <mergeCell ref="AT34:AV34"/>
    <mergeCell ref="AI36:AT36"/>
    <mergeCell ref="A36:AH36"/>
    <mergeCell ref="B38:O38"/>
    <mergeCell ref="B32:D32"/>
    <mergeCell ref="E32:H32"/>
    <mergeCell ref="I32:Q32"/>
    <mergeCell ref="R32:S32"/>
    <mergeCell ref="T32:U32"/>
    <mergeCell ref="V32:X32"/>
    <mergeCell ref="Y32:AA32"/>
    <mergeCell ref="AB32:AD32"/>
    <mergeCell ref="AE32:AG32"/>
    <mergeCell ref="B39:O39"/>
    <mergeCell ref="P38:R38"/>
    <mergeCell ref="B31:D31"/>
    <mergeCell ref="E31:H31"/>
    <mergeCell ref="B27:D27"/>
    <mergeCell ref="E27:H27"/>
    <mergeCell ref="R29:S29"/>
    <mergeCell ref="T29:U29"/>
    <mergeCell ref="V29:X29"/>
    <mergeCell ref="B30:D30"/>
    <mergeCell ref="E30:H30"/>
    <mergeCell ref="I30:Q30"/>
    <mergeCell ref="R30:S30"/>
    <mergeCell ref="T30:U30"/>
    <mergeCell ref="V30:X30"/>
    <mergeCell ref="B34:D34"/>
    <mergeCell ref="I31:Q31"/>
    <mergeCell ref="R31:S31"/>
    <mergeCell ref="T31:U31"/>
    <mergeCell ref="V31:X31"/>
    <mergeCell ref="Y30:AA30"/>
    <mergeCell ref="AB30:AD30"/>
    <mergeCell ref="R24:S24"/>
    <mergeCell ref="T24:U24"/>
    <mergeCell ref="V24:X24"/>
    <mergeCell ref="Y24:AA24"/>
    <mergeCell ref="B26:D26"/>
    <mergeCell ref="E26:H26"/>
    <mergeCell ref="R26:S26"/>
    <mergeCell ref="Y26:AA26"/>
    <mergeCell ref="I27:Q27"/>
    <mergeCell ref="R27:S27"/>
    <mergeCell ref="T27:U27"/>
    <mergeCell ref="V27:X27"/>
    <mergeCell ref="Y29:AA29"/>
    <mergeCell ref="Y27:AA27"/>
    <mergeCell ref="AB27:AD27"/>
    <mergeCell ref="B23:D23"/>
    <mergeCell ref="E23:H23"/>
    <mergeCell ref="R23:S23"/>
    <mergeCell ref="B22:D22"/>
    <mergeCell ref="B21:D21"/>
    <mergeCell ref="E21:H21"/>
    <mergeCell ref="R21:S21"/>
    <mergeCell ref="V26:X26"/>
    <mergeCell ref="T21:U21"/>
    <mergeCell ref="V21:X21"/>
    <mergeCell ref="AW11:AW13"/>
    <mergeCell ref="E34:H34"/>
    <mergeCell ref="R34:S34"/>
    <mergeCell ref="T34:U34"/>
    <mergeCell ref="V34:X34"/>
    <mergeCell ref="Y34:AA34"/>
    <mergeCell ref="AB34:AD34"/>
    <mergeCell ref="AE34:AG34"/>
    <mergeCell ref="AB29:AD29"/>
    <mergeCell ref="AE29:AG29"/>
    <mergeCell ref="I29:Q29"/>
    <mergeCell ref="I34:Q34"/>
    <mergeCell ref="B11:Q13"/>
    <mergeCell ref="I20:Q20"/>
    <mergeCell ref="AH26:AJ26"/>
    <mergeCell ref="AH29:AJ29"/>
    <mergeCell ref="R25:S25"/>
    <mergeCell ref="B29:D29"/>
    <mergeCell ref="AB25:AD25"/>
    <mergeCell ref="AE25:AG25"/>
    <mergeCell ref="AB24:AD24"/>
    <mergeCell ref="AE24:AG24"/>
    <mergeCell ref="AH24:AJ24"/>
    <mergeCell ref="I21:Q21"/>
    <mergeCell ref="AH25:AJ25"/>
    <mergeCell ref="AX11:AZ13"/>
    <mergeCell ref="BA11:BA13"/>
    <mergeCell ref="AX39:AZ39"/>
    <mergeCell ref="AX34:AZ34"/>
    <mergeCell ref="AX22:AZ22"/>
    <mergeCell ref="AX23:AZ23"/>
    <mergeCell ref="AJ37:AW37"/>
    <mergeCell ref="AJ38:AW38"/>
    <mergeCell ref="AY36:AZ36"/>
    <mergeCell ref="AT26:AV26"/>
    <mergeCell ref="AK26:AM26"/>
    <mergeCell ref="AT29:AV29"/>
    <mergeCell ref="AK29:AM29"/>
    <mergeCell ref="AN29:AP29"/>
    <mergeCell ref="AQ29:AS29"/>
    <mergeCell ref="AT24:AV24"/>
    <mergeCell ref="AK24:AM24"/>
    <mergeCell ref="AN24:AP24"/>
    <mergeCell ref="AQ24:AS24"/>
    <mergeCell ref="AK25:AM25"/>
    <mergeCell ref="AN25:AP25"/>
    <mergeCell ref="AQ25:AS25"/>
    <mergeCell ref="AT25:AV25"/>
    <mergeCell ref="AX33:AZ33"/>
    <mergeCell ref="AT21:AV21"/>
    <mergeCell ref="AX14:AZ14"/>
    <mergeCell ref="AF38:AH38"/>
    <mergeCell ref="AN26:AP26"/>
    <mergeCell ref="AQ26:AS26"/>
    <mergeCell ref="AT22:AV22"/>
    <mergeCell ref="AN23:AP23"/>
    <mergeCell ref="AQ23:AS23"/>
    <mergeCell ref="AT23:AV23"/>
    <mergeCell ref="AE23:AG23"/>
    <mergeCell ref="AH23:AJ23"/>
    <mergeCell ref="AK23:AM23"/>
    <mergeCell ref="AH22:AJ22"/>
    <mergeCell ref="AK22:AM22"/>
    <mergeCell ref="AN22:AP22"/>
    <mergeCell ref="AQ22:AS22"/>
    <mergeCell ref="AH30:AJ30"/>
    <mergeCell ref="AK30:AM30"/>
    <mergeCell ref="AN30:AP30"/>
    <mergeCell ref="AQ30:AS30"/>
    <mergeCell ref="AT30:AV30"/>
    <mergeCell ref="AT28:AV28"/>
    <mergeCell ref="AE30:AG30"/>
    <mergeCell ref="AX30:AZ30"/>
    <mergeCell ref="AX28:AZ28"/>
    <mergeCell ref="AX31:AZ31"/>
    <mergeCell ref="AH32:AJ32"/>
    <mergeCell ref="AK32:AM32"/>
    <mergeCell ref="AN32:AP32"/>
    <mergeCell ref="AQ32:AS32"/>
    <mergeCell ref="AT32:AV32"/>
    <mergeCell ref="AX32:AZ32"/>
    <mergeCell ref="AN31:AP31"/>
    <mergeCell ref="AQ31:AS31"/>
    <mergeCell ref="AQ28:AS28"/>
    <mergeCell ref="AX15:AZ15"/>
    <mergeCell ref="AX16:AZ16"/>
    <mergeCell ref="AX17:AZ17"/>
    <mergeCell ref="AX18:AZ18"/>
    <mergeCell ref="AX19:AZ19"/>
    <mergeCell ref="AX20:AZ20"/>
    <mergeCell ref="AX21:AZ21"/>
    <mergeCell ref="AQ20:AS20"/>
    <mergeCell ref="AT20:AV20"/>
    <mergeCell ref="H49:Q49"/>
    <mergeCell ref="AC49:AQ49"/>
    <mergeCell ref="AX24:AZ24"/>
    <mergeCell ref="AX25:AZ25"/>
    <mergeCell ref="AX26:AZ26"/>
    <mergeCell ref="AX29:AZ29"/>
    <mergeCell ref="AF39:AH39"/>
    <mergeCell ref="H41:AZ41"/>
    <mergeCell ref="A42:AZ43"/>
    <mergeCell ref="E29:H29"/>
    <mergeCell ref="B25:D25"/>
    <mergeCell ref="E25:H25"/>
    <mergeCell ref="B24:D24"/>
    <mergeCell ref="E24:H24"/>
    <mergeCell ref="I24:Q24"/>
    <mergeCell ref="I25:Q25"/>
    <mergeCell ref="I26:Q26"/>
    <mergeCell ref="T25:U25"/>
    <mergeCell ref="V25:X25"/>
    <mergeCell ref="Y25:AA25"/>
    <mergeCell ref="AJ39:AW39"/>
    <mergeCell ref="AU36:AX36"/>
    <mergeCell ref="AX38:AZ38"/>
    <mergeCell ref="AX37:AZ37"/>
    <mergeCell ref="B20:D20"/>
    <mergeCell ref="E20:H20"/>
    <mergeCell ref="R20:S20"/>
    <mergeCell ref="T20:U20"/>
    <mergeCell ref="AH20:AJ20"/>
    <mergeCell ref="AK20:AM20"/>
    <mergeCell ref="AB26:AD26"/>
    <mergeCell ref="AE26:AG26"/>
    <mergeCell ref="AF37:AH37"/>
    <mergeCell ref="T26:U26"/>
    <mergeCell ref="AH33:AJ33"/>
    <mergeCell ref="E22:H22"/>
    <mergeCell ref="R22:S22"/>
    <mergeCell ref="T22:U22"/>
    <mergeCell ref="V22:X22"/>
    <mergeCell ref="Y22:AA22"/>
    <mergeCell ref="AB22:AD22"/>
    <mergeCell ref="AE22:AG22"/>
    <mergeCell ref="I22:Q22"/>
    <mergeCell ref="I23:Q23"/>
    <mergeCell ref="V23:X23"/>
    <mergeCell ref="Y23:AA23"/>
    <mergeCell ref="AB23:AD23"/>
    <mergeCell ref="T23:U23"/>
    <mergeCell ref="AH21:AJ21"/>
    <mergeCell ref="AK21:AM21"/>
    <mergeCell ref="AN21:AP21"/>
    <mergeCell ref="AQ21:AS21"/>
    <mergeCell ref="AN20:AP20"/>
    <mergeCell ref="AB21:AD21"/>
    <mergeCell ref="AE21:AG21"/>
    <mergeCell ref="V18:X18"/>
    <mergeCell ref="Y18:AA18"/>
    <mergeCell ref="V20:X20"/>
    <mergeCell ref="Y20:AA20"/>
    <mergeCell ref="AB20:AD20"/>
    <mergeCell ref="AE20:AG20"/>
    <mergeCell ref="Y21:AA21"/>
    <mergeCell ref="V17:X17"/>
    <mergeCell ref="Y17:AA17"/>
    <mergeCell ref="AB17:AD17"/>
    <mergeCell ref="AH16:AJ16"/>
    <mergeCell ref="AK16:AM16"/>
    <mergeCell ref="AT18:AV18"/>
    <mergeCell ref="V19:X19"/>
    <mergeCell ref="Y19:AA19"/>
    <mergeCell ref="AB19:AD19"/>
    <mergeCell ref="AE19:AG19"/>
    <mergeCell ref="AB18:AD18"/>
    <mergeCell ref="AE18:AG18"/>
    <mergeCell ref="AH18:AJ18"/>
    <mergeCell ref="AK18:AM18"/>
    <mergeCell ref="AN18:AP18"/>
    <mergeCell ref="AQ18:AS18"/>
    <mergeCell ref="AH19:AJ19"/>
    <mergeCell ref="AK19:AM19"/>
    <mergeCell ref="AN19:AP19"/>
    <mergeCell ref="AQ19:AS19"/>
    <mergeCell ref="AT19:AV19"/>
    <mergeCell ref="AQ17:AS17"/>
    <mergeCell ref="AT17:AV17"/>
    <mergeCell ref="AE17:AG17"/>
    <mergeCell ref="AH17:AJ17"/>
    <mergeCell ref="AK17:AM17"/>
    <mergeCell ref="V16:X16"/>
    <mergeCell ref="Y16:AA16"/>
    <mergeCell ref="AB16:AD16"/>
    <mergeCell ref="AE16:AG16"/>
    <mergeCell ref="AT14:AV14"/>
    <mergeCell ref="V15:X15"/>
    <mergeCell ref="Y15:AA15"/>
    <mergeCell ref="V14:X14"/>
    <mergeCell ref="Y14:AA14"/>
    <mergeCell ref="AB14:AD14"/>
    <mergeCell ref="AE14:AG14"/>
    <mergeCell ref="AH14:AJ14"/>
    <mergeCell ref="AK14:AM14"/>
    <mergeCell ref="AT15:AV15"/>
    <mergeCell ref="AH15:AJ15"/>
    <mergeCell ref="AK15:AM15"/>
    <mergeCell ref="AN15:AP15"/>
    <mergeCell ref="AQ15:AS15"/>
    <mergeCell ref="AB15:AD15"/>
    <mergeCell ref="AE15:AG15"/>
    <mergeCell ref="AN14:AP14"/>
    <mergeCell ref="AQ14:AS14"/>
    <mergeCell ref="B10:P10"/>
    <mergeCell ref="T8:AG8"/>
    <mergeCell ref="T9:AG9"/>
    <mergeCell ref="T10:AG10"/>
    <mergeCell ref="W6:AJ6"/>
    <mergeCell ref="M6:V6"/>
    <mergeCell ref="A11:A13"/>
    <mergeCell ref="R11:S13"/>
    <mergeCell ref="T11:U13"/>
    <mergeCell ref="V11:AV11"/>
    <mergeCell ref="V12:AV12"/>
    <mergeCell ref="V13:X13"/>
    <mergeCell ref="Y13:AA13"/>
    <mergeCell ref="AB13:AD13"/>
    <mergeCell ref="AE13:AG13"/>
    <mergeCell ref="AH13:AJ13"/>
    <mergeCell ref="AK13:AM13"/>
    <mergeCell ref="AN13:AP13"/>
    <mergeCell ref="AQ13:AS13"/>
    <mergeCell ref="AT13:AV13"/>
    <mergeCell ref="B8:P8"/>
    <mergeCell ref="A1:AY1"/>
    <mergeCell ref="J2:AE2"/>
    <mergeCell ref="AF2:AI2"/>
    <mergeCell ref="AJ2:AL2"/>
    <mergeCell ref="AM2:AP2"/>
    <mergeCell ref="S3:X3"/>
    <mergeCell ref="Y3:AB3"/>
    <mergeCell ref="AC3:AF3"/>
    <mergeCell ref="L5:AO5"/>
    <mergeCell ref="A3:R3"/>
    <mergeCell ref="AN16:AP16"/>
    <mergeCell ref="AQ16:AS16"/>
    <mergeCell ref="AT16:AV16"/>
    <mergeCell ref="AN17:AP17"/>
    <mergeCell ref="AG3:AP3"/>
    <mergeCell ref="A4:F4"/>
    <mergeCell ref="G4:I4"/>
    <mergeCell ref="J4:O4"/>
    <mergeCell ref="P4:AY4"/>
    <mergeCell ref="AP5:AU5"/>
    <mergeCell ref="AV5:AY5"/>
    <mergeCell ref="A5:K5"/>
    <mergeCell ref="AK9:AX9"/>
    <mergeCell ref="AK10:AX10"/>
    <mergeCell ref="AK6:AQ6"/>
    <mergeCell ref="AR6:AU6"/>
    <mergeCell ref="A7:AY7"/>
    <mergeCell ref="AK8:AX8"/>
    <mergeCell ref="A6:F6"/>
    <mergeCell ref="H6:I6"/>
    <mergeCell ref="K6:L6"/>
    <mergeCell ref="AV6:AW6"/>
    <mergeCell ref="AX6:AY6"/>
    <mergeCell ref="B9:P9"/>
    <mergeCell ref="AT27:AV27"/>
    <mergeCell ref="AX27:AZ27"/>
    <mergeCell ref="B28:D28"/>
    <mergeCell ref="E28:H28"/>
    <mergeCell ref="I28:Q28"/>
    <mergeCell ref="R28:S28"/>
    <mergeCell ref="T28:U28"/>
    <mergeCell ref="V28:X28"/>
    <mergeCell ref="Y28:AA28"/>
    <mergeCell ref="AB28:AD28"/>
    <mergeCell ref="AE28:AG28"/>
    <mergeCell ref="AH28:AJ28"/>
    <mergeCell ref="AK28:AM28"/>
    <mergeCell ref="AN28:AP28"/>
    <mergeCell ref="AE27:AG27"/>
    <mergeCell ref="AH27:AJ27"/>
    <mergeCell ref="AK27:AM27"/>
    <mergeCell ref="AN27:AP27"/>
    <mergeCell ref="AQ27:AS27"/>
    <mergeCell ref="B16:D16"/>
    <mergeCell ref="B15:D15"/>
    <mergeCell ref="E16:H16"/>
    <mergeCell ref="B17:D17"/>
    <mergeCell ref="T16:U16"/>
    <mergeCell ref="B14:D14"/>
    <mergeCell ref="E14:H14"/>
    <mergeCell ref="E15:H15"/>
    <mergeCell ref="R15:S15"/>
    <mergeCell ref="R14:S14"/>
    <mergeCell ref="R16:S16"/>
    <mergeCell ref="I14:Q14"/>
    <mergeCell ref="T14:U14"/>
    <mergeCell ref="T15:U15"/>
    <mergeCell ref="R17:S17"/>
    <mergeCell ref="I16:Q16"/>
    <mergeCell ref="I17:Q17"/>
    <mergeCell ref="I15:Q15"/>
    <mergeCell ref="E17:H17"/>
    <mergeCell ref="R18:S18"/>
    <mergeCell ref="B19:D19"/>
    <mergeCell ref="I18:Q18"/>
    <mergeCell ref="E19:H19"/>
    <mergeCell ref="T19:U19"/>
    <mergeCell ref="I19:Q19"/>
    <mergeCell ref="R19:S19"/>
    <mergeCell ref="T18:U18"/>
    <mergeCell ref="T17:U17"/>
    <mergeCell ref="E18:H18"/>
    <mergeCell ref="B18:D18"/>
  </mergeCells>
  <conditionalFormatting sqref="AM2">
    <cfRule type="expression" dxfId="210" priority="756">
      <formula>IF(AM2=0,1,0)</formula>
    </cfRule>
  </conditionalFormatting>
  <conditionalFormatting sqref="J6 G6">
    <cfRule type="expression" dxfId="209" priority="723">
      <formula>IF($J$6&gt;0,1,0)</formula>
    </cfRule>
    <cfRule type="expression" dxfId="208" priority="724" stopIfTrue="1">
      <formula>IF($G$6=0,1,0)</formula>
    </cfRule>
  </conditionalFormatting>
  <conditionalFormatting sqref="G4">
    <cfRule type="expression" dxfId="207" priority="747" stopIfTrue="1">
      <formula>IF($G$4=0,1,0)</formula>
    </cfRule>
  </conditionalFormatting>
  <conditionalFormatting sqref="AV6 AX6">
    <cfRule type="expression" dxfId="206" priority="718">
      <formula>IF(AV6=0,1,0)</formula>
    </cfRule>
  </conditionalFormatting>
  <conditionalFormatting sqref="V33:X34">
    <cfRule type="expression" dxfId="205" priority="851" stopIfTrue="1">
      <formula>IF($Q$8&gt;0,0,1)</formula>
    </cfRule>
    <cfRule type="expression" dxfId="204" priority="852">
      <formula>IF(V33=SMALL($V33:$AV33,1),1,0)</formula>
    </cfRule>
  </conditionalFormatting>
  <conditionalFormatting sqref="Y33:AA34">
    <cfRule type="expression" dxfId="203" priority="853" stopIfTrue="1">
      <formula>IF($AH$8&gt;0,0,1)</formula>
    </cfRule>
    <cfRule type="expression" dxfId="202" priority="854">
      <formula>IF(Y33=SMALL($V33:$AV33,1),1,0)</formula>
    </cfRule>
  </conditionalFormatting>
  <conditionalFormatting sqref="AB33:AD34">
    <cfRule type="expression" dxfId="201" priority="855" stopIfTrue="1">
      <formula>IF($AY$8&gt;0,0,1)</formula>
    </cfRule>
    <cfRule type="expression" dxfId="200" priority="856">
      <formula>IF(AB33=SMALL($V33:$AV33,1),1,0)</formula>
    </cfRule>
  </conditionalFormatting>
  <conditionalFormatting sqref="AE33:AG34">
    <cfRule type="expression" dxfId="199" priority="857" stopIfTrue="1">
      <formula>IF($Q$9&gt;0,0,1)</formula>
    </cfRule>
    <cfRule type="expression" dxfId="198" priority="858">
      <formula>IF(AE33=SMALL($V33:$AV33,1),1,0)</formula>
    </cfRule>
  </conditionalFormatting>
  <conditionalFormatting sqref="AT14:AV14 AT29:AV34">
    <cfRule type="expression" dxfId="197" priority="859" stopIfTrue="1">
      <formula>IF($AY$10&gt;0,0,1)</formula>
    </cfRule>
    <cfRule type="expression" dxfId="196" priority="860">
      <formula>IF(AT14=SMALL($V14:$AV14,1),1,0)</formula>
    </cfRule>
  </conditionalFormatting>
  <conditionalFormatting sqref="AH33:AJ34">
    <cfRule type="expression" dxfId="195" priority="861" stopIfTrue="1">
      <formula>IF($AH$9&gt;0,0,1)</formula>
    </cfRule>
    <cfRule type="expression" dxfId="194" priority="862">
      <formula>IF(AH33=SMALL($V33:$AV33,1),1,0)</formula>
    </cfRule>
  </conditionalFormatting>
  <conditionalFormatting sqref="AK33:AM34">
    <cfRule type="expression" dxfId="193" priority="863" stopIfTrue="1">
      <formula>IF($AY$9&gt;0,0,1)</formula>
    </cfRule>
    <cfRule type="expression" dxfId="192" priority="864">
      <formula>IF(AK33=SMALL($V33:$AV33,1),1,0)</formula>
    </cfRule>
  </conditionalFormatting>
  <conditionalFormatting sqref="AN33:AP34">
    <cfRule type="expression" dxfId="191" priority="865" stopIfTrue="1">
      <formula>IF($Q$10&gt;0,0,1)</formula>
    </cfRule>
    <cfRule type="expression" dxfId="190" priority="866">
      <formula>IF(AN33=SMALL($V33:$AV33,1),1,0)</formula>
    </cfRule>
  </conditionalFormatting>
  <conditionalFormatting sqref="AQ14:AS14 AQ29:AS34">
    <cfRule type="expression" dxfId="189" priority="867" stopIfTrue="1">
      <formula>IF($AH$10&gt;0,0,1)</formula>
    </cfRule>
    <cfRule type="expression" dxfId="188" priority="868">
      <formula>IF(AQ14=SMALL($V14:$AV14,1),1,0)</formula>
    </cfRule>
  </conditionalFormatting>
  <conditionalFormatting sqref="V14:X14">
    <cfRule type="expression" dxfId="187" priority="621" stopIfTrue="1">
      <formula>IF($AH$9&gt;0,0,1)</formula>
    </cfRule>
    <cfRule type="expression" dxfId="186" priority="622">
      <formula>IF(V14=SMALL($V14:$AV14,1),1,0)</formula>
    </cfRule>
  </conditionalFormatting>
  <conditionalFormatting sqref="AN14:AP14">
    <cfRule type="expression" dxfId="185" priority="601" stopIfTrue="1">
      <formula>IF($AH$10&gt;0,0,1)</formula>
    </cfRule>
    <cfRule type="expression" dxfId="184" priority="602">
      <formula>IF(AN14=SMALL($V14:$AV14,1),1,0)</formula>
    </cfRule>
  </conditionalFormatting>
  <conditionalFormatting sqref="V30:X32">
    <cfRule type="expression" dxfId="183" priority="541" stopIfTrue="1">
      <formula>IF($Q$8&gt;0,0,1)</formula>
    </cfRule>
    <cfRule type="expression" dxfId="182" priority="542">
      <formula>IF(V30=SMALL($V30:$AV30,1),1,0)</formula>
    </cfRule>
  </conditionalFormatting>
  <conditionalFormatting sqref="Y30:AA32">
    <cfRule type="expression" dxfId="181" priority="543" stopIfTrue="1">
      <formula>IF($AH$8&gt;0,0,1)</formula>
    </cfRule>
    <cfRule type="expression" dxfId="180" priority="544">
      <formula>IF(Y30=SMALL($V30:$AV30,1),1,0)</formula>
    </cfRule>
  </conditionalFormatting>
  <conditionalFormatting sqref="AE30:AG32">
    <cfRule type="expression" dxfId="179" priority="547" stopIfTrue="1">
      <formula>IF($Q$9&gt;0,0,1)</formula>
    </cfRule>
    <cfRule type="expression" dxfId="178" priority="548">
      <formula>IF(AE30=SMALL($V30:$AV30,1),1,0)</formula>
    </cfRule>
  </conditionalFormatting>
  <conditionalFormatting sqref="AH32:AJ32">
    <cfRule type="expression" dxfId="177" priority="549" stopIfTrue="1">
      <formula>IF($AH$9&gt;0,0,1)</formula>
    </cfRule>
    <cfRule type="expression" dxfId="176" priority="550">
      <formula>IF(AH32=SMALL($V32:$AV32,1),1,0)</formula>
    </cfRule>
  </conditionalFormatting>
  <conditionalFormatting sqref="AK30:AM32">
    <cfRule type="expression" dxfId="175" priority="551" stopIfTrue="1">
      <formula>IF($AY$9&gt;0,0,1)</formula>
    </cfRule>
    <cfRule type="expression" dxfId="174" priority="552">
      <formula>IF(AK30=SMALL($V30:$AV30,1),1,0)</formula>
    </cfRule>
  </conditionalFormatting>
  <conditionalFormatting sqref="AN30:AP32">
    <cfRule type="expression" dxfId="173" priority="553" stopIfTrue="1">
      <formula>IF($Q$10&gt;0,0,1)</formula>
    </cfRule>
    <cfRule type="expression" dxfId="172" priority="554">
      <formula>IF(AN30=SMALL($V30:$AV30,1),1,0)</formula>
    </cfRule>
  </conditionalFormatting>
  <conditionalFormatting sqref="AH30:AJ31">
    <cfRule type="expression" dxfId="171" priority="539" stopIfTrue="1">
      <formula>IF($AY$9&gt;0,0,1)</formula>
    </cfRule>
    <cfRule type="expression" dxfId="170" priority="540">
      <formula>IF(AH30=SMALL($V30:$AV30,1),1,0)</formula>
    </cfRule>
  </conditionalFormatting>
  <conditionalFormatting sqref="AT15:AV28">
    <cfRule type="expression" dxfId="169" priority="505" stopIfTrue="1">
      <formula>IF($AY$10&gt;0,0,1)</formula>
    </cfRule>
    <cfRule type="expression" dxfId="168" priority="506">
      <formula>IF(AT15=SMALL($V15:$AV15,1),1,0)</formula>
    </cfRule>
  </conditionalFormatting>
  <conditionalFormatting sqref="AQ15:AS28">
    <cfRule type="expression" dxfId="167" priority="507" stopIfTrue="1">
      <formula>IF($AH$10&gt;0,0,1)</formula>
    </cfRule>
    <cfRule type="expression" dxfId="166" priority="508">
      <formula>IF(AQ15=SMALL($V15:$AV15,1),1,0)</formula>
    </cfRule>
  </conditionalFormatting>
  <conditionalFormatting sqref="AK15:AM17">
    <cfRule type="expression" dxfId="165" priority="503" stopIfTrue="1">
      <formula>IF($AY$9&gt;0,0,1)</formula>
    </cfRule>
    <cfRule type="expression" dxfId="164" priority="504">
      <formula>IF(AK15=SMALL($V15:$AV15,1),1,0)</formula>
    </cfRule>
  </conditionalFormatting>
  <conditionalFormatting sqref="AK18:AM18">
    <cfRule type="expression" dxfId="163" priority="499" stopIfTrue="1">
      <formula>IF($AY$9&gt;0,0,1)</formula>
    </cfRule>
    <cfRule type="expression" dxfId="162" priority="500">
      <formula>IF(AK18=SMALL($V18:$AV18,1),1,0)</formula>
    </cfRule>
  </conditionalFormatting>
  <conditionalFormatting sqref="AK19:AM19">
    <cfRule type="expression" dxfId="161" priority="479" stopIfTrue="1">
      <formula>IF($AY$9&gt;0,0,1)</formula>
    </cfRule>
    <cfRule type="expression" dxfId="160" priority="480">
      <formula>IF(AK19=SMALL($V19:$AV19,1),1,0)</formula>
    </cfRule>
  </conditionalFormatting>
  <conditionalFormatting sqref="AN21:AP23">
    <cfRule type="expression" dxfId="159" priority="467" stopIfTrue="1">
      <formula>IF($Q$10&gt;0,0,1)</formula>
    </cfRule>
    <cfRule type="expression" dxfId="158" priority="468">
      <formula>IF(AN21=SMALL($V21:$AV21,1),1,0)</formula>
    </cfRule>
  </conditionalFormatting>
  <conditionalFormatting sqref="V21:X23">
    <cfRule type="expression" dxfId="157" priority="447" stopIfTrue="1">
      <formula>IF($Q$8&gt;0,0,1)</formula>
    </cfRule>
    <cfRule type="expression" dxfId="156" priority="448">
      <formula>IF(V21=SMALL($V21:$AV21,1),1,0)</formula>
    </cfRule>
  </conditionalFormatting>
  <conditionalFormatting sqref="AK20:AM21 AK23:AM23">
    <cfRule type="expression" dxfId="155" priority="453" stopIfTrue="1">
      <formula>IF($AY$9&gt;0,0,1)</formula>
    </cfRule>
    <cfRule type="expression" dxfId="154" priority="454">
      <formula>IF(AK20=SMALL($V20:$AV20,1),1,0)</formula>
    </cfRule>
  </conditionalFormatting>
  <conditionalFormatting sqref="Y23:AA23">
    <cfRule type="expression" dxfId="153" priority="443" stopIfTrue="1">
      <formula>IF($AH$9&gt;0,0,1)</formula>
    </cfRule>
    <cfRule type="expression" dxfId="152" priority="444">
      <formula>IF(Y23=SMALL($V23:$AV23,1),1,0)</formula>
    </cfRule>
  </conditionalFormatting>
  <conditionalFormatting sqref="V28:X28">
    <cfRule type="expression" dxfId="151" priority="427" stopIfTrue="1">
      <formula>IF($Q$8&gt;0,0,1)</formula>
    </cfRule>
    <cfRule type="expression" dxfId="150" priority="428">
      <formula>IF(V28=SMALL($V28:$AV28,1),1,0)</formula>
    </cfRule>
  </conditionalFormatting>
  <conditionalFormatting sqref="Y28:AA28">
    <cfRule type="expression" dxfId="149" priority="429" stopIfTrue="1">
      <formula>IF($AH$8&gt;0,0,1)</formula>
    </cfRule>
    <cfRule type="expression" dxfId="148" priority="430">
      <formula>IF(Y28=SMALL($V28:$AV28,1),1,0)</formula>
    </cfRule>
  </conditionalFormatting>
  <conditionalFormatting sqref="AE28:AG28">
    <cfRule type="expression" dxfId="147" priority="433" stopIfTrue="1">
      <formula>IF($Q$9&gt;0,0,1)</formula>
    </cfRule>
    <cfRule type="expression" dxfId="146" priority="434">
      <formula>IF(AE28=SMALL($V28:$AV28,1),1,0)</formula>
    </cfRule>
  </conditionalFormatting>
  <conditionalFormatting sqref="AK28:AM28">
    <cfRule type="expression" dxfId="145" priority="435" stopIfTrue="1">
      <formula>IF($AY$9&gt;0,0,1)</formula>
    </cfRule>
    <cfRule type="expression" dxfId="144" priority="436">
      <formula>IF(AK28=SMALL($V28:$AV28,1),1,0)</formula>
    </cfRule>
  </conditionalFormatting>
  <conditionalFormatting sqref="AN28:AP28">
    <cfRule type="expression" dxfId="143" priority="437" stopIfTrue="1">
      <formula>IF($Q$10&gt;0,0,1)</formula>
    </cfRule>
    <cfRule type="expression" dxfId="142" priority="438">
      <formula>IF(AN28=SMALL($V28:$AV28,1),1,0)</formula>
    </cfRule>
  </conditionalFormatting>
  <conditionalFormatting sqref="V24:X27">
    <cfRule type="expression" dxfId="141" priority="413" stopIfTrue="1">
      <formula>IF($Q$8&gt;0,0,1)</formula>
    </cfRule>
    <cfRule type="expression" dxfId="140" priority="414">
      <formula>IF(V24=SMALL($V24:$AV24,1),1,0)</formula>
    </cfRule>
  </conditionalFormatting>
  <conditionalFormatting sqref="Y24:AA27">
    <cfRule type="expression" dxfId="139" priority="415" stopIfTrue="1">
      <formula>IF($AH$8&gt;0,0,1)</formula>
    </cfRule>
    <cfRule type="expression" dxfId="138" priority="416">
      <formula>IF(Y24=SMALL($V24:$AV24,1),1,0)</formula>
    </cfRule>
  </conditionalFormatting>
  <conditionalFormatting sqref="AK24:AM27">
    <cfRule type="expression" dxfId="137" priority="421" stopIfTrue="1">
      <formula>IF($AY$9&gt;0,0,1)</formula>
    </cfRule>
    <cfRule type="expression" dxfId="136" priority="422">
      <formula>IF(AK24=SMALL($V24:$AV24,1),1,0)</formula>
    </cfRule>
  </conditionalFormatting>
  <conditionalFormatting sqref="AN24:AP27">
    <cfRule type="expression" dxfId="135" priority="423" stopIfTrue="1">
      <formula>IF($Q$10&gt;0,0,1)</formula>
    </cfRule>
    <cfRule type="expression" dxfId="134" priority="424">
      <formula>IF(AN24=SMALL($V24:$AV24,1),1,0)</formula>
    </cfRule>
  </conditionalFormatting>
  <conditionalFormatting sqref="V29:X29">
    <cfRule type="expression" dxfId="133" priority="395" stopIfTrue="1">
      <formula>IF($Q$8&gt;0,0,1)</formula>
    </cfRule>
    <cfRule type="expression" dxfId="132" priority="396">
      <formula>IF(V29=SMALL($V29:$AV29,1),1,0)</formula>
    </cfRule>
  </conditionalFormatting>
  <conditionalFormatting sqref="Y29:AA29">
    <cfRule type="expression" dxfId="131" priority="397" stopIfTrue="1">
      <formula>IF($AH$8&gt;0,0,1)</formula>
    </cfRule>
    <cfRule type="expression" dxfId="130" priority="398">
      <formula>IF(Y29=SMALL($V29:$AV29,1),1,0)</formula>
    </cfRule>
  </conditionalFormatting>
  <conditionalFormatting sqref="AE29:AG29">
    <cfRule type="expression" dxfId="129" priority="401" stopIfTrue="1">
      <formula>IF($Q$9&gt;0,0,1)</formula>
    </cfRule>
    <cfRule type="expression" dxfId="128" priority="402">
      <formula>IF(AE29=SMALL($V29:$AV29,1),1,0)</formula>
    </cfRule>
  </conditionalFormatting>
  <conditionalFormatting sqref="AH29:AJ29">
    <cfRule type="expression" dxfId="127" priority="403" stopIfTrue="1">
      <formula>IF($AH$9&gt;0,0,1)</formula>
    </cfRule>
    <cfRule type="expression" dxfId="126" priority="404">
      <formula>IF(AH29=SMALL($V29:$AV29,1),1,0)</formula>
    </cfRule>
  </conditionalFormatting>
  <conditionalFormatting sqref="AK29:AM29">
    <cfRule type="expression" dxfId="125" priority="405" stopIfTrue="1">
      <formula>IF($AY$9&gt;0,0,1)</formula>
    </cfRule>
    <cfRule type="expression" dxfId="124" priority="406">
      <formula>IF(AK29=SMALL($V29:$AV29,1),1,0)</formula>
    </cfRule>
  </conditionalFormatting>
  <conditionalFormatting sqref="AN29:AP29">
    <cfRule type="expression" dxfId="123" priority="407" stopIfTrue="1">
      <formula>IF($Q$10&gt;0,0,1)</formula>
    </cfRule>
    <cfRule type="expression" dxfId="122" priority="408">
      <formula>IF(AN29=SMALL($V29:$AV29,1),1,0)</formula>
    </cfRule>
  </conditionalFormatting>
  <conditionalFormatting sqref="AK14:AM14">
    <cfRule type="expression" dxfId="121" priority="263" stopIfTrue="1">
      <formula>IF($AH$9&gt;0,0,1)</formula>
    </cfRule>
    <cfRule type="expression" dxfId="120" priority="264">
      <formula>IF(AK14=SMALL($V14:$AV14,1),1,0)</formula>
    </cfRule>
  </conditionalFormatting>
  <conditionalFormatting sqref="AH14:AJ14">
    <cfRule type="expression" dxfId="119" priority="252" stopIfTrue="1">
      <formula>IF($AH$10&gt;0,0,1)</formula>
    </cfRule>
    <cfRule type="expression" dxfId="118" priority="253">
      <formula>IF(AH14=SMALL($V14:$AV14,1),1,0)</formula>
    </cfRule>
  </conditionalFormatting>
  <conditionalFormatting sqref="AH28:AJ28">
    <cfRule type="expression" dxfId="117" priority="244" stopIfTrue="1">
      <formula>IF($Q$10&gt;0,0,1)</formula>
    </cfRule>
    <cfRule type="expression" dxfId="116" priority="245">
      <formula>IF(AH28=SMALL($V28:$AV28,1),1,0)</formula>
    </cfRule>
  </conditionalFormatting>
  <conditionalFormatting sqref="AH24:AJ27">
    <cfRule type="expression" dxfId="115" priority="242" stopIfTrue="1">
      <formula>IF($Q$10&gt;0,0,1)</formula>
    </cfRule>
    <cfRule type="expression" dxfId="114" priority="243">
      <formula>IF(AH24=SMALL($V24:$AV24,1),1,0)</formula>
    </cfRule>
  </conditionalFormatting>
  <conditionalFormatting sqref="AE14:AG14">
    <cfRule type="expression" dxfId="113" priority="197" stopIfTrue="1">
      <formula>IF($AH$9&gt;0,0,1)</formula>
    </cfRule>
    <cfRule type="expression" dxfId="112" priority="198">
      <formula>IF(AE14=SMALL($V14:$AV14,1),1,0)</formula>
    </cfRule>
  </conditionalFormatting>
  <conditionalFormatting sqref="AE16:AG17">
    <cfRule type="expression" dxfId="111" priority="195" stopIfTrue="1">
      <formula>IF($AH$9&gt;0,0,1)</formula>
    </cfRule>
    <cfRule type="expression" dxfId="110" priority="196">
      <formula>IF(AE16=SMALL($V16:$AV16,1),1,0)</formula>
    </cfRule>
  </conditionalFormatting>
  <conditionalFormatting sqref="AE18:AG18">
    <cfRule type="expression" dxfId="109" priority="193" stopIfTrue="1">
      <formula>IF($AH$8&gt;0,0,1)</formula>
    </cfRule>
    <cfRule type="expression" dxfId="108" priority="194">
      <formula>IF(AE18=SMALL($V18:$AV18,1),1,0)</formula>
    </cfRule>
  </conditionalFormatting>
  <conditionalFormatting sqref="AE19:AG19">
    <cfRule type="expression" dxfId="107" priority="191" stopIfTrue="1">
      <formula>IF($Q$8&gt;0,0,1)</formula>
    </cfRule>
    <cfRule type="expression" dxfId="106" priority="192">
      <formula>IF(AE19=SMALL($V19:$AV19,1),1,0)</formula>
    </cfRule>
  </conditionalFormatting>
  <conditionalFormatting sqref="AE15:AG15">
    <cfRule type="expression" dxfId="105" priority="183" stopIfTrue="1">
      <formula>IF($AH$9&gt;0,0,1)</formula>
    </cfRule>
    <cfRule type="expression" dxfId="104" priority="184">
      <formula>IF(AE15=SMALL($V15:$AV15,1),1,0)</formula>
    </cfRule>
  </conditionalFormatting>
  <conditionalFormatting sqref="V17:X17">
    <cfRule type="expression" dxfId="103" priority="169" stopIfTrue="1">
      <formula>IF($AH$9&gt;0,0,1)</formula>
    </cfRule>
    <cfRule type="expression" dxfId="102" priority="170">
      <formula>IF(V17=SMALL($V17:$AV17,1),1,0)</formula>
    </cfRule>
  </conditionalFormatting>
  <conditionalFormatting sqref="V18:X18">
    <cfRule type="expression" dxfId="101" priority="167" stopIfTrue="1">
      <formula>IF($AH$9&gt;0,0,1)</formula>
    </cfRule>
    <cfRule type="expression" dxfId="100" priority="168">
      <formula>IF(V18=SMALL($V18:$AV18,1),1,0)</formula>
    </cfRule>
  </conditionalFormatting>
  <conditionalFormatting sqref="V19:X19">
    <cfRule type="expression" dxfId="99" priority="165" stopIfTrue="1">
      <formula>IF($AH$9&gt;0,0,1)</formula>
    </cfRule>
    <cfRule type="expression" dxfId="98" priority="166">
      <formula>IF(V19=SMALL($V19:$AV19,1),1,0)</formula>
    </cfRule>
  </conditionalFormatting>
  <conditionalFormatting sqref="V20:X20">
    <cfRule type="expression" dxfId="97" priority="163" stopIfTrue="1">
      <formula>IF($AH$9&gt;0,0,1)</formula>
    </cfRule>
    <cfRule type="expression" dxfId="96" priority="164">
      <formula>IF(V20=SMALL($V20:$AV20,1),1,0)</formula>
    </cfRule>
  </conditionalFormatting>
  <conditionalFormatting sqref="AB14:AD14">
    <cfRule type="expression" dxfId="95" priority="153" stopIfTrue="1">
      <formula>IF($AH$10&gt;0,0,1)</formula>
    </cfRule>
    <cfRule type="expression" dxfId="94" priority="154">
      <formula>IF(AB14=SMALL($V14:$AV14,1),1,0)</formula>
    </cfRule>
  </conditionalFormatting>
  <conditionalFormatting sqref="AB15:AD18">
    <cfRule type="expression" dxfId="93" priority="151" stopIfTrue="1">
      <formula>IF($AH$10&gt;0,0,1)</formula>
    </cfRule>
    <cfRule type="expression" dxfId="92" priority="152">
      <formula>IF(AB15=SMALL($V15:$AV15,1),1,0)</formula>
    </cfRule>
  </conditionalFormatting>
  <conditionalFormatting sqref="AB19:AD19">
    <cfRule type="expression" dxfId="91" priority="149" stopIfTrue="1">
      <formula>IF($Q$10&gt;0,0,1)</formula>
    </cfRule>
    <cfRule type="expression" dxfId="90" priority="150">
      <formula>IF(AB19=SMALL($V19:$AV19,1),1,0)</formula>
    </cfRule>
  </conditionalFormatting>
  <conditionalFormatting sqref="AB28:AD28">
    <cfRule type="expression" dxfId="89" priority="141" stopIfTrue="1">
      <formula>IF($Q$10&gt;0,0,1)</formula>
    </cfRule>
    <cfRule type="expression" dxfId="88" priority="142">
      <formula>IF(AB28=SMALL($V28:$AV28,1),1,0)</formula>
    </cfRule>
  </conditionalFormatting>
  <conditionalFormatting sqref="AB29:AD32">
    <cfRule type="expression" dxfId="87" priority="139" stopIfTrue="1">
      <formula>IF($Q$10&gt;0,0,1)</formula>
    </cfRule>
    <cfRule type="expression" dxfId="86" priority="140">
      <formula>IF(AB29=SMALL($V29:$AV29,1),1,0)</formula>
    </cfRule>
  </conditionalFormatting>
  <conditionalFormatting sqref="V15:X16">
    <cfRule type="expression" dxfId="85" priority="118" stopIfTrue="1">
      <formula>IF($AH$9&gt;0,0,1)</formula>
    </cfRule>
    <cfRule type="expression" dxfId="84" priority="119">
      <formula>IF(V15=SMALL($V15:$AV15,1),1,0)</formula>
    </cfRule>
  </conditionalFormatting>
  <conditionalFormatting sqref="Y22:AA22 AK22:AM22">
    <cfRule type="expression" dxfId="83" priority="100" stopIfTrue="1">
      <formula>IF($Q$8&gt;0,0,1)</formula>
    </cfRule>
    <cfRule type="expression" dxfId="82" priority="101">
      <formula>IF(Y22=SMALL($V22:$AV22,1),1,0)</formula>
    </cfRule>
  </conditionalFormatting>
  <conditionalFormatting sqref="AN15:AP18">
    <cfRule type="expression" dxfId="81" priority="94" stopIfTrue="1">
      <formula>IF($AH$10&gt;0,0,1)</formula>
    </cfRule>
    <cfRule type="expression" dxfId="80" priority="95">
      <formula>IF(AN15=SMALL($V15:$AV15,1),1,0)</formula>
    </cfRule>
  </conditionalFormatting>
  <conditionalFormatting sqref="AN19:AP19">
    <cfRule type="expression" dxfId="79" priority="92" stopIfTrue="1">
      <formula>IF($Q$10&gt;0,0,1)</formula>
    </cfRule>
    <cfRule type="expression" dxfId="78" priority="93">
      <formula>IF(AN19=SMALL($V19:$AV19,1),1,0)</formula>
    </cfRule>
  </conditionalFormatting>
  <conditionalFormatting sqref="AN20:AP20">
    <cfRule type="expression" dxfId="77" priority="90" stopIfTrue="1">
      <formula>IF($Q$10&gt;0,0,1)</formula>
    </cfRule>
    <cfRule type="expression" dxfId="76" priority="91">
      <formula>IF(AN20=SMALL($V20:$AV20,1),1,0)</formula>
    </cfRule>
  </conditionalFormatting>
  <conditionalFormatting sqref="AH15:AJ15">
    <cfRule type="expression" dxfId="75" priority="53" stopIfTrue="1">
      <formula>IF($AH$10&gt;0,0,1)</formula>
    </cfRule>
    <cfRule type="expression" dxfId="74" priority="54">
      <formula>IF(AH15=SMALL($V15:$AV15,1),1,0)</formula>
    </cfRule>
  </conditionalFormatting>
  <conditionalFormatting sqref="AH20:AJ22">
    <cfRule type="expression" dxfId="73" priority="47" stopIfTrue="1">
      <formula>IF($Q$10&gt;0,0,1)</formula>
    </cfRule>
    <cfRule type="expression" dxfId="72" priority="48">
      <formula>IF(AH20=SMALL($V20:$AV20,1),1,0)</formula>
    </cfRule>
  </conditionalFormatting>
  <conditionalFormatting sqref="AH23:AJ23">
    <cfRule type="expression" dxfId="71" priority="45" stopIfTrue="1">
      <formula>IF($Q$10&gt;0,0,1)</formula>
    </cfRule>
    <cfRule type="expression" dxfId="70" priority="46">
      <formula>IF(AH23=SMALL($V23:$AV23,1),1,0)</formula>
    </cfRule>
  </conditionalFormatting>
  <conditionalFormatting sqref="AH16:AJ17">
    <cfRule type="expression" dxfId="69" priority="43" stopIfTrue="1">
      <formula>IF($AH$10&gt;0,0,1)</formula>
    </cfRule>
    <cfRule type="expression" dxfId="68" priority="44">
      <formula>IF(AH16=SMALL($V16:$AV16,1),1,0)</formula>
    </cfRule>
  </conditionalFormatting>
  <conditionalFormatting sqref="AH18:AJ18">
    <cfRule type="expression" dxfId="67" priority="41" stopIfTrue="1">
      <formula>IF($Q$10&gt;0,0,1)</formula>
    </cfRule>
    <cfRule type="expression" dxfId="66" priority="42">
      <formula>IF(AH18=SMALL($V18:$AV18,1),1,0)</formula>
    </cfRule>
  </conditionalFormatting>
  <conditionalFormatting sqref="AH19:AJ19">
    <cfRule type="expression" dxfId="65" priority="39" stopIfTrue="1">
      <formula>IF($Q$10&gt;0,0,1)</formula>
    </cfRule>
    <cfRule type="expression" dxfId="64" priority="40">
      <formula>IF(AH19=SMALL($V19:$AV19,1),1,0)</formula>
    </cfRule>
  </conditionalFormatting>
  <conditionalFormatting sqref="AE24:AG26">
    <cfRule type="expression" dxfId="63" priority="37" stopIfTrue="1">
      <formula>IF($Q$10&gt;0,0,1)</formula>
    </cfRule>
    <cfRule type="expression" dxfId="62" priority="38">
      <formula>IF(AE24=SMALL($V24:$AV24,1),1,0)</formula>
    </cfRule>
  </conditionalFormatting>
  <conditionalFormatting sqref="AE27:AG27">
    <cfRule type="expression" dxfId="61" priority="35" stopIfTrue="1">
      <formula>IF($Q$10&gt;0,0,1)</formula>
    </cfRule>
    <cfRule type="expression" dxfId="60" priority="36">
      <formula>IF(AE27=SMALL($V27:$AV27,1),1,0)</formula>
    </cfRule>
  </conditionalFormatting>
  <conditionalFormatting sqref="AE20:AG21">
    <cfRule type="expression" dxfId="59" priority="33" stopIfTrue="1">
      <formula>IF($AH$10&gt;0,0,1)</formula>
    </cfRule>
    <cfRule type="expression" dxfId="58" priority="34">
      <formula>IF(AE20=SMALL($V20:$AV20,1),1,0)</formula>
    </cfRule>
  </conditionalFormatting>
  <conditionalFormatting sqref="AE22:AG22">
    <cfRule type="expression" dxfId="57" priority="31" stopIfTrue="1">
      <formula>IF($Q$10&gt;0,0,1)</formula>
    </cfRule>
    <cfRule type="expression" dxfId="56" priority="32">
      <formula>IF(AE22=SMALL($V22:$AV22,1),1,0)</formula>
    </cfRule>
  </conditionalFormatting>
  <conditionalFormatting sqref="AE23:AG23">
    <cfRule type="expression" dxfId="55" priority="29" stopIfTrue="1">
      <formula>IF($Q$10&gt;0,0,1)</formula>
    </cfRule>
    <cfRule type="expression" dxfId="54" priority="30">
      <formula>IF(AE23=SMALL($V23:$AV23,1),1,0)</formula>
    </cfRule>
  </conditionalFormatting>
  <conditionalFormatting sqref="AB24:AD26">
    <cfRule type="expression" dxfId="53" priority="27" stopIfTrue="1">
      <formula>IF($Q$10&gt;0,0,1)</formula>
    </cfRule>
    <cfRule type="expression" dxfId="52" priority="28">
      <formula>IF(AB24=SMALL($V24:$AV24,1),1,0)</formula>
    </cfRule>
  </conditionalFormatting>
  <conditionalFormatting sqref="AB27:AD27">
    <cfRule type="expression" dxfId="51" priority="25" stopIfTrue="1">
      <formula>IF($Q$10&gt;0,0,1)</formula>
    </cfRule>
    <cfRule type="expression" dxfId="50" priority="26">
      <formula>IF(AB27=SMALL($V27:$AV27,1),1,0)</formula>
    </cfRule>
  </conditionalFormatting>
  <conditionalFormatting sqref="AB20:AD21">
    <cfRule type="expression" dxfId="49" priority="23" stopIfTrue="1">
      <formula>IF($AH$10&gt;0,0,1)</formula>
    </cfRule>
    <cfRule type="expression" dxfId="48" priority="24">
      <formula>IF(AB20=SMALL($V20:$AV20,1),1,0)</formula>
    </cfRule>
  </conditionalFormatting>
  <conditionalFormatting sqref="AB22:AD22">
    <cfRule type="expression" dxfId="47" priority="21" stopIfTrue="1">
      <formula>IF($Q$10&gt;0,0,1)</formula>
    </cfRule>
    <cfRule type="expression" dxfId="46" priority="22">
      <formula>IF(AB22=SMALL($V22:$AV22,1),1,0)</formula>
    </cfRule>
  </conditionalFormatting>
  <conditionalFormatting sqref="AB23:AD23">
    <cfRule type="expression" dxfId="45" priority="19" stopIfTrue="1">
      <formula>IF($Q$10&gt;0,0,1)</formula>
    </cfRule>
    <cfRule type="expression" dxfId="44" priority="20">
      <formula>IF(AB23=SMALL($V23:$AV23,1),1,0)</formula>
    </cfRule>
  </conditionalFormatting>
  <conditionalFormatting sqref="Y18:AA20">
    <cfRule type="expression" dxfId="43" priority="17" stopIfTrue="1">
      <formula>IF($Q$10&gt;0,0,1)</formula>
    </cfRule>
    <cfRule type="expression" dxfId="42" priority="18">
      <formula>IF(Y18=SMALL($V18:$AV18,1),1,0)</formula>
    </cfRule>
  </conditionalFormatting>
  <conditionalFormatting sqref="Y21:AA21">
    <cfRule type="expression" dxfId="41" priority="15" stopIfTrue="1">
      <formula>IF($Q$10&gt;0,0,1)</formula>
    </cfRule>
    <cfRule type="expression" dxfId="40" priority="16">
      <formula>IF(Y21=SMALL($V21:$AV21,1),1,0)</formula>
    </cfRule>
  </conditionalFormatting>
  <conditionalFormatting sqref="Y14:AA15">
    <cfRule type="expression" dxfId="39" priority="13" stopIfTrue="1">
      <formula>IF($AH$10&gt;0,0,1)</formula>
    </cfRule>
    <cfRule type="expression" dxfId="38" priority="14">
      <formula>IF(Y14=SMALL($V14:$AV14,1),1,0)</formula>
    </cfRule>
  </conditionalFormatting>
  <conditionalFormatting sqref="Y16:AA16">
    <cfRule type="expression" dxfId="37" priority="11" stopIfTrue="1">
      <formula>IF($Q$10&gt;0,0,1)</formula>
    </cfRule>
    <cfRule type="expression" dxfId="36" priority="12">
      <formula>IF(Y16=SMALL($V16:$AV16,1),1,0)</formula>
    </cfRule>
  </conditionalFormatting>
  <conditionalFormatting sqref="Y17:AA17">
    <cfRule type="expression" dxfId="35" priority="9" stopIfTrue="1">
      <formula>IF($Q$10&gt;0,0,1)</formula>
    </cfRule>
    <cfRule type="expression" dxfId="34" priority="10">
      <formula>IF(Y17=SMALL($V17:$AV17,1),1,0)</formula>
    </cfRule>
  </conditionalFormatting>
  <conditionalFormatting sqref="AV5">
    <cfRule type="expression" dxfId="33" priority="4">
      <formula>IF(AV5=0,1,0)</formula>
    </cfRule>
  </conditionalFormatting>
  <conditionalFormatting sqref="AR6">
    <cfRule type="expression" dxfId="32" priority="3">
      <formula>IF(AR6=0,1,0)</formula>
    </cfRule>
  </conditionalFormatting>
  <conditionalFormatting sqref="AB45">
    <cfRule type="expression" dxfId="31" priority="2">
      <formula>IF(AB45=0,1,0)</formula>
    </cfRule>
  </conditionalFormatting>
  <conditionalFormatting sqref="Y3">
    <cfRule type="expression" dxfId="30" priority="1">
      <formula>IF(Y3=0,1,0)</formula>
    </cfRule>
  </conditionalFormatting>
  <dataValidations count="1">
    <dataValidation type="date" operator="greaterThan" allowBlank="1" showInputMessage="1" showErrorMessage="1" sqref="AM2 AB45 AR6 AV5 Y3">
      <formula1>36526</formula1>
    </dataValidation>
  </dataValidations>
  <printOptions horizontalCentered="1"/>
  <pageMargins left="7.874015748031496E-2" right="7.874015748031496E-2" top="0.62992125984251968" bottom="0.15748031496062992" header="0.11811023622047245" footer="0.11811023622047245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showErrorMessage="1">
          <x14:formula1>
            <xm:f>'BVPŽ kodai'!$A$2:$A$9455</xm:f>
          </x14:formula1>
          <xm:sqref>G4:I4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53"/>
  <sheetViews>
    <sheetView zoomScale="122" zoomScaleNormal="122" zoomScaleSheetLayoutView="120" workbookViewId="0">
      <selection activeCell="I19" sqref="I19:Q19"/>
    </sheetView>
  </sheetViews>
  <sheetFormatPr defaultRowHeight="15" x14ac:dyDescent="0.25"/>
  <cols>
    <col min="1" max="66" width="2.7109375" style="1" customWidth="1"/>
    <col min="67" max="16384" width="9.140625" style="1"/>
  </cols>
  <sheetData>
    <row r="1" spans="1:53" ht="14.1" customHeight="1" x14ac:dyDescent="0.25">
      <c r="A1" s="390" t="s">
        <v>0</v>
      </c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0"/>
      <c r="R1" s="390"/>
      <c r="S1" s="390"/>
      <c r="T1" s="390"/>
      <c r="U1" s="390"/>
      <c r="V1" s="390"/>
      <c r="W1" s="390"/>
      <c r="X1" s="390"/>
      <c r="Y1" s="390"/>
      <c r="Z1" s="390"/>
      <c r="AA1" s="390"/>
      <c r="AB1" s="390"/>
      <c r="AC1" s="390"/>
      <c r="AD1" s="390"/>
      <c r="AE1" s="390"/>
      <c r="AF1" s="390"/>
      <c r="AG1" s="390"/>
      <c r="AH1" s="390"/>
      <c r="AI1" s="390"/>
      <c r="AJ1" s="390"/>
      <c r="AK1" s="390"/>
      <c r="AL1" s="390"/>
      <c r="AM1" s="390"/>
      <c r="AN1" s="390"/>
      <c r="AO1" s="390"/>
      <c r="AP1" s="390"/>
      <c r="AQ1" s="390"/>
      <c r="AR1" s="390"/>
      <c r="AS1" s="390"/>
      <c r="AT1" s="390"/>
      <c r="AU1" s="390"/>
      <c r="AV1" s="390"/>
      <c r="AW1" s="390"/>
      <c r="AX1" s="390"/>
      <c r="AY1" s="390"/>
    </row>
    <row r="2" spans="1:53" ht="5.0999999999999996" customHeight="1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</row>
    <row r="3" spans="1:53" ht="14.1" customHeight="1" x14ac:dyDescent="0.25">
      <c r="J3" s="391" t="s">
        <v>18972</v>
      </c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  <c r="Z3" s="391"/>
      <c r="AA3" s="391"/>
      <c r="AB3" s="391"/>
      <c r="AC3" s="391"/>
      <c r="AD3" s="391"/>
      <c r="AE3" s="391"/>
      <c r="AF3" s="426"/>
      <c r="AG3" s="426"/>
      <c r="AH3" s="426"/>
      <c r="AI3" s="426"/>
      <c r="AJ3" s="321" t="s">
        <v>1</v>
      </c>
      <c r="AK3" s="321"/>
      <c r="AL3" s="321"/>
      <c r="AM3" s="166"/>
      <c r="AN3" s="166"/>
      <c r="AO3" s="166"/>
      <c r="AP3" s="166"/>
    </row>
    <row r="4" spans="1:53" ht="14.1" customHeight="1" x14ac:dyDescent="0.25">
      <c r="J4" s="111" t="s">
        <v>28</v>
      </c>
      <c r="K4" s="112"/>
      <c r="L4" s="112"/>
      <c r="M4" s="112"/>
      <c r="N4" s="112"/>
      <c r="O4" s="112"/>
      <c r="P4" s="394"/>
      <c r="Q4" s="394"/>
      <c r="R4" s="499"/>
      <c r="S4" s="111" t="s">
        <v>29</v>
      </c>
      <c r="T4" s="112"/>
      <c r="U4" s="112"/>
      <c r="V4" s="112"/>
      <c r="W4" s="112"/>
      <c r="X4" s="112"/>
      <c r="Y4" s="395"/>
      <c r="Z4" s="395"/>
      <c r="AA4" s="395"/>
      <c r="AB4" s="500"/>
      <c r="AC4" s="427" t="s">
        <v>26</v>
      </c>
      <c r="AD4" s="427"/>
      <c r="AE4" s="427"/>
      <c r="AF4" s="427"/>
      <c r="AG4" s="420"/>
      <c r="AH4" s="420"/>
      <c r="AI4" s="420"/>
      <c r="AJ4" s="420"/>
      <c r="AK4" s="420"/>
      <c r="AL4" s="420"/>
      <c r="AM4" s="420"/>
      <c r="AN4" s="420"/>
      <c r="AO4" s="420"/>
      <c r="AP4" s="421"/>
    </row>
    <row r="5" spans="1:53" ht="12" customHeight="1" x14ac:dyDescent="0.25">
      <c r="A5" s="111" t="s">
        <v>25</v>
      </c>
      <c r="B5" s="112"/>
      <c r="C5" s="112"/>
      <c r="D5" s="112"/>
      <c r="E5" s="112"/>
      <c r="F5" s="112"/>
      <c r="G5" s="422"/>
      <c r="H5" s="422"/>
      <c r="I5" s="423"/>
      <c r="J5" s="369" t="s">
        <v>2</v>
      </c>
      <c r="K5" s="369"/>
      <c r="L5" s="369"/>
      <c r="M5" s="369"/>
      <c r="N5" s="369"/>
      <c r="O5" s="369"/>
      <c r="P5" s="501" t="str">
        <f>IF(ISBLANK($G5),"",IF(ISTEXT(VLOOKUP($G5,'BVPŽ kodai'!A2:B9455,2,FALSE)),VLOOKUP($G5,'BVPŽ kodai'!A2:B9455,2,FALSE),"TOKIO BVPŽ kodo NĖRA!!!"))</f>
        <v/>
      </c>
      <c r="Q5" s="501"/>
      <c r="R5" s="501"/>
      <c r="S5" s="501"/>
      <c r="T5" s="501"/>
      <c r="U5" s="501"/>
      <c r="V5" s="501"/>
      <c r="W5" s="501"/>
      <c r="X5" s="501"/>
      <c r="Y5" s="501"/>
      <c r="Z5" s="501"/>
      <c r="AA5" s="501"/>
      <c r="AB5" s="501"/>
      <c r="AC5" s="501"/>
      <c r="AD5" s="501"/>
      <c r="AE5" s="501"/>
      <c r="AF5" s="501"/>
      <c r="AG5" s="501"/>
      <c r="AH5" s="501"/>
      <c r="AI5" s="501"/>
      <c r="AJ5" s="501"/>
      <c r="AK5" s="501"/>
      <c r="AL5" s="501"/>
      <c r="AM5" s="501"/>
      <c r="AN5" s="501"/>
      <c r="AO5" s="501"/>
      <c r="AP5" s="501"/>
      <c r="AQ5" s="501"/>
      <c r="AR5" s="501"/>
      <c r="AS5" s="501"/>
      <c r="AT5" s="501"/>
      <c r="AU5" s="501"/>
      <c r="AV5" s="501"/>
      <c r="AW5" s="501"/>
      <c r="AX5" s="501"/>
      <c r="AY5" s="501"/>
    </row>
    <row r="6" spans="1:53" ht="12" customHeight="1" x14ac:dyDescent="0.25">
      <c r="A6" s="369" t="s">
        <v>3</v>
      </c>
      <c r="B6" s="369"/>
      <c r="C6" s="369"/>
      <c r="D6" s="369"/>
      <c r="E6" s="369"/>
      <c r="F6" s="369"/>
      <c r="G6" s="369"/>
      <c r="H6" s="369"/>
      <c r="I6" s="369"/>
      <c r="J6" s="369"/>
      <c r="K6" s="369"/>
      <c r="L6" s="502"/>
      <c r="M6" s="503"/>
      <c r="N6" s="503"/>
      <c r="O6" s="503"/>
      <c r="P6" s="503"/>
      <c r="Q6" s="503"/>
      <c r="R6" s="503"/>
      <c r="S6" s="503"/>
      <c r="T6" s="503"/>
      <c r="U6" s="503"/>
      <c r="V6" s="503"/>
      <c r="W6" s="503"/>
      <c r="X6" s="503"/>
      <c r="Y6" s="503"/>
      <c r="Z6" s="503"/>
      <c r="AA6" s="503"/>
      <c r="AB6" s="503"/>
      <c r="AC6" s="503"/>
      <c r="AD6" s="503"/>
      <c r="AE6" s="503"/>
      <c r="AF6" s="503"/>
      <c r="AG6" s="503"/>
      <c r="AH6" s="503"/>
      <c r="AI6" s="503"/>
      <c r="AJ6" s="503"/>
      <c r="AK6" s="503"/>
      <c r="AL6" s="503"/>
      <c r="AM6" s="503"/>
      <c r="AN6" s="503"/>
      <c r="AO6" s="504"/>
      <c r="AP6" s="183" t="s">
        <v>18973</v>
      </c>
      <c r="AQ6" s="184"/>
      <c r="AR6" s="184"/>
      <c r="AS6" s="184"/>
      <c r="AT6" s="184"/>
      <c r="AU6" s="184"/>
      <c r="AV6" s="163"/>
      <c r="AW6" s="163"/>
      <c r="AX6" s="163"/>
      <c r="AY6" s="164"/>
    </row>
    <row r="7" spans="1:53" ht="12" customHeight="1" x14ac:dyDescent="0.25">
      <c r="A7" s="369" t="s">
        <v>4</v>
      </c>
      <c r="B7" s="369"/>
      <c r="C7" s="369"/>
      <c r="D7" s="369"/>
      <c r="E7" s="369"/>
      <c r="F7" s="370"/>
      <c r="G7" s="50"/>
      <c r="H7" s="113" t="s">
        <v>5</v>
      </c>
      <c r="I7" s="113"/>
      <c r="J7" s="49"/>
      <c r="K7" s="113" t="s">
        <v>6</v>
      </c>
      <c r="L7" s="113"/>
      <c r="M7" s="372" t="s">
        <v>27</v>
      </c>
      <c r="N7" s="506"/>
      <c r="O7" s="506"/>
      <c r="P7" s="506"/>
      <c r="Q7" s="507"/>
      <c r="R7" s="507"/>
      <c r="S7" s="507"/>
      <c r="T7" s="507"/>
      <c r="U7" s="373"/>
      <c r="V7" s="225" t="s">
        <v>7</v>
      </c>
      <c r="W7" s="267"/>
      <c r="X7" s="267"/>
      <c r="Y7" s="267"/>
      <c r="Z7" s="267"/>
      <c r="AA7" s="267"/>
      <c r="AB7" s="429" t="s">
        <v>47</v>
      </c>
      <c r="AC7" s="429"/>
      <c r="AD7" s="429"/>
      <c r="AE7" s="429"/>
      <c r="AF7" s="429"/>
      <c r="AG7" s="429"/>
      <c r="AH7" s="429"/>
      <c r="AI7" s="429"/>
      <c r="AJ7" s="431"/>
      <c r="AK7" s="183" t="s">
        <v>64</v>
      </c>
      <c r="AL7" s="184"/>
      <c r="AM7" s="184"/>
      <c r="AN7" s="184"/>
      <c r="AO7" s="184"/>
      <c r="AP7" s="184"/>
      <c r="AQ7" s="184"/>
      <c r="AR7" s="505"/>
      <c r="AS7" s="505"/>
      <c r="AT7" s="505"/>
      <c r="AU7" s="505"/>
      <c r="AV7" s="123"/>
      <c r="AW7" s="123"/>
      <c r="AX7" s="124" t="s">
        <v>18979</v>
      </c>
      <c r="AY7" s="125"/>
    </row>
    <row r="8" spans="1:53" ht="6" customHeight="1" x14ac:dyDescent="0.25">
      <c r="A8" s="41"/>
      <c r="B8" s="42"/>
      <c r="C8" s="42"/>
      <c r="D8" s="42"/>
      <c r="E8" s="42"/>
      <c r="F8" s="42"/>
      <c r="G8" s="42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3"/>
      <c r="T8" s="3"/>
      <c r="U8" s="3"/>
      <c r="V8" s="3"/>
      <c r="W8" s="3"/>
      <c r="X8" s="3"/>
      <c r="Y8" s="3"/>
      <c r="Z8" s="19"/>
      <c r="AA8" s="19"/>
      <c r="AB8" s="19"/>
      <c r="AC8" s="19"/>
      <c r="AD8" s="20"/>
      <c r="AE8" s="20"/>
      <c r="AF8" s="20"/>
      <c r="AG8" s="20"/>
    </row>
    <row r="9" spans="1:53" ht="12" customHeight="1" x14ac:dyDescent="0.25">
      <c r="A9" s="425" t="s">
        <v>50</v>
      </c>
      <c r="B9" s="425"/>
      <c r="C9" s="425"/>
      <c r="D9" s="425"/>
      <c r="E9" s="425"/>
      <c r="F9" s="425"/>
      <c r="G9" s="425"/>
      <c r="H9" s="425"/>
      <c r="I9" s="425"/>
      <c r="J9" s="425"/>
      <c r="K9" s="425"/>
      <c r="L9" s="425"/>
      <c r="M9" s="425"/>
      <c r="N9" s="425"/>
      <c r="O9" s="425"/>
      <c r="P9" s="425"/>
      <c r="Q9" s="425"/>
      <c r="R9" s="425"/>
      <c r="S9" s="425"/>
      <c r="T9" s="425"/>
      <c r="U9" s="425"/>
      <c r="V9" s="425"/>
      <c r="W9" s="425"/>
      <c r="X9" s="425"/>
      <c r="Y9" s="425"/>
      <c r="Z9" s="425"/>
      <c r="AA9" s="425"/>
      <c r="AB9" s="425"/>
      <c r="AC9" s="425"/>
      <c r="AD9" s="425"/>
      <c r="AE9" s="425"/>
      <c r="AF9" s="425"/>
      <c r="AG9" s="425"/>
      <c r="AH9" s="425"/>
      <c r="AI9" s="425"/>
      <c r="AJ9" s="425"/>
      <c r="AK9" s="425"/>
      <c r="AL9" s="425"/>
      <c r="AM9" s="425"/>
      <c r="AN9" s="425"/>
      <c r="AO9" s="425"/>
      <c r="AP9" s="425"/>
      <c r="AQ9" s="425"/>
      <c r="AR9" s="425"/>
      <c r="AS9" s="425"/>
      <c r="AT9" s="425"/>
      <c r="AU9" s="425"/>
      <c r="AV9" s="425"/>
      <c r="AW9" s="425"/>
      <c r="AX9" s="425"/>
      <c r="AY9" s="425"/>
    </row>
    <row r="10" spans="1:53" ht="12" customHeight="1" x14ac:dyDescent="0.25">
      <c r="A10" s="51" t="s">
        <v>58</v>
      </c>
      <c r="B10" s="121"/>
      <c r="C10" s="121"/>
      <c r="D10" s="121"/>
      <c r="E10" s="121"/>
      <c r="F10" s="121"/>
      <c r="G10" s="121"/>
      <c r="H10" s="121"/>
      <c r="I10" s="121"/>
      <c r="J10" s="121"/>
      <c r="K10" s="121"/>
      <c r="L10" s="121"/>
      <c r="M10" s="121"/>
      <c r="N10" s="121"/>
      <c r="O10" s="121"/>
      <c r="P10" s="122"/>
      <c r="Q10" s="44"/>
      <c r="R10" s="17"/>
      <c r="S10" s="51" t="s">
        <v>57</v>
      </c>
      <c r="T10" s="121"/>
      <c r="U10" s="121"/>
      <c r="V10" s="121"/>
      <c r="W10" s="121"/>
      <c r="X10" s="121"/>
      <c r="Y10" s="121"/>
      <c r="Z10" s="121"/>
      <c r="AA10" s="121"/>
      <c r="AB10" s="121"/>
      <c r="AC10" s="121"/>
      <c r="AD10" s="121"/>
      <c r="AE10" s="121"/>
      <c r="AF10" s="121"/>
      <c r="AG10" s="122"/>
      <c r="AH10" s="44"/>
      <c r="AI10" s="18"/>
      <c r="AJ10" s="52" t="s">
        <v>54</v>
      </c>
      <c r="AK10" s="121"/>
      <c r="AL10" s="121"/>
      <c r="AM10" s="121"/>
      <c r="AN10" s="121"/>
      <c r="AO10" s="121"/>
      <c r="AP10" s="121"/>
      <c r="AQ10" s="121"/>
      <c r="AR10" s="121"/>
      <c r="AS10" s="121"/>
      <c r="AT10" s="121"/>
      <c r="AU10" s="121"/>
      <c r="AV10" s="121"/>
      <c r="AW10" s="121"/>
      <c r="AX10" s="122"/>
      <c r="AY10" s="44"/>
    </row>
    <row r="11" spans="1:53" ht="12" customHeight="1" x14ac:dyDescent="0.25">
      <c r="A11" s="51" t="s">
        <v>59</v>
      </c>
      <c r="B11" s="121"/>
      <c r="C11" s="121"/>
      <c r="D11" s="121"/>
      <c r="E11" s="121"/>
      <c r="F11" s="121"/>
      <c r="G11" s="121"/>
      <c r="H11" s="121"/>
      <c r="I11" s="121"/>
      <c r="J11" s="121"/>
      <c r="K11" s="121"/>
      <c r="L11" s="121"/>
      <c r="M11" s="121"/>
      <c r="N11" s="121"/>
      <c r="O11" s="121"/>
      <c r="P11" s="122"/>
      <c r="Q11" s="44"/>
      <c r="R11" s="18"/>
      <c r="S11" s="51" t="s">
        <v>56</v>
      </c>
      <c r="T11" s="121"/>
      <c r="U11" s="121"/>
      <c r="V11" s="121"/>
      <c r="W11" s="121"/>
      <c r="X11" s="121"/>
      <c r="Y11" s="121"/>
      <c r="Z11" s="121"/>
      <c r="AA11" s="121"/>
      <c r="AB11" s="121"/>
      <c r="AC11" s="121"/>
      <c r="AD11" s="121"/>
      <c r="AE11" s="121"/>
      <c r="AF11" s="121"/>
      <c r="AG11" s="122"/>
      <c r="AH11" s="44"/>
      <c r="AI11" s="18"/>
      <c r="AJ11" s="52" t="s">
        <v>52</v>
      </c>
      <c r="AK11" s="121"/>
      <c r="AL11" s="121"/>
      <c r="AM11" s="121"/>
      <c r="AN11" s="121"/>
      <c r="AO11" s="121"/>
      <c r="AP11" s="121"/>
      <c r="AQ11" s="121"/>
      <c r="AR11" s="121"/>
      <c r="AS11" s="121"/>
      <c r="AT11" s="121"/>
      <c r="AU11" s="121"/>
      <c r="AV11" s="121"/>
      <c r="AW11" s="121"/>
      <c r="AX11" s="122"/>
      <c r="AY11" s="44"/>
    </row>
    <row r="12" spans="1:53" ht="12" customHeight="1" x14ac:dyDescent="0.25">
      <c r="A12" s="51" t="s">
        <v>60</v>
      </c>
      <c r="B12" s="121"/>
      <c r="C12" s="121"/>
      <c r="D12" s="121"/>
      <c r="E12" s="121"/>
      <c r="F12" s="121"/>
      <c r="G12" s="121"/>
      <c r="H12" s="121"/>
      <c r="I12" s="121"/>
      <c r="J12" s="121"/>
      <c r="K12" s="121"/>
      <c r="L12" s="121"/>
      <c r="M12" s="121"/>
      <c r="N12" s="121"/>
      <c r="O12" s="121"/>
      <c r="P12" s="122"/>
      <c r="Q12" s="44"/>
      <c r="R12" s="18"/>
      <c r="S12" s="51" t="s">
        <v>55</v>
      </c>
      <c r="T12" s="121"/>
      <c r="U12" s="121"/>
      <c r="V12" s="121"/>
      <c r="W12" s="121"/>
      <c r="X12" s="121"/>
      <c r="Y12" s="121"/>
      <c r="Z12" s="121"/>
      <c r="AA12" s="121"/>
      <c r="AB12" s="121"/>
      <c r="AC12" s="121"/>
      <c r="AD12" s="121"/>
      <c r="AE12" s="121"/>
      <c r="AF12" s="121"/>
      <c r="AG12" s="122"/>
      <c r="AH12" s="44"/>
      <c r="AI12" s="18"/>
      <c r="AJ12" s="52" t="s">
        <v>53</v>
      </c>
      <c r="AK12" s="121"/>
      <c r="AL12" s="121"/>
      <c r="AM12" s="121"/>
      <c r="AN12" s="121"/>
      <c r="AO12" s="121"/>
      <c r="AP12" s="121"/>
      <c r="AQ12" s="121"/>
      <c r="AR12" s="121"/>
      <c r="AS12" s="121"/>
      <c r="AT12" s="121"/>
      <c r="AU12" s="121"/>
      <c r="AV12" s="121"/>
      <c r="AW12" s="121"/>
      <c r="AX12" s="122"/>
      <c r="AY12" s="44"/>
    </row>
    <row r="13" spans="1:53" ht="5.25" customHeight="1" thickBot="1" x14ac:dyDescent="0.3"/>
    <row r="14" spans="1:53" ht="12.75" customHeight="1" x14ac:dyDescent="0.25">
      <c r="A14" s="359" t="s">
        <v>38</v>
      </c>
      <c r="B14" s="479" t="s">
        <v>63</v>
      </c>
      <c r="C14" s="480"/>
      <c r="D14" s="480"/>
      <c r="E14" s="480"/>
      <c r="F14" s="480"/>
      <c r="G14" s="480"/>
      <c r="H14" s="480"/>
      <c r="I14" s="480"/>
      <c r="J14" s="480"/>
      <c r="K14" s="480"/>
      <c r="L14" s="480"/>
      <c r="M14" s="480"/>
      <c r="N14" s="480"/>
      <c r="O14" s="480"/>
      <c r="P14" s="480"/>
      <c r="Q14" s="481"/>
      <c r="R14" s="438" t="s">
        <v>9</v>
      </c>
      <c r="S14" s="439"/>
      <c r="T14" s="438" t="s">
        <v>10</v>
      </c>
      <c r="U14" s="444"/>
      <c r="V14" s="447" t="s">
        <v>11</v>
      </c>
      <c r="W14" s="448"/>
      <c r="X14" s="448"/>
      <c r="Y14" s="448"/>
      <c r="Z14" s="448"/>
      <c r="AA14" s="448"/>
      <c r="AB14" s="448"/>
      <c r="AC14" s="448"/>
      <c r="AD14" s="448"/>
      <c r="AE14" s="448"/>
      <c r="AF14" s="448"/>
      <c r="AG14" s="448"/>
      <c r="AH14" s="448"/>
      <c r="AI14" s="448"/>
      <c r="AJ14" s="448"/>
      <c r="AK14" s="448"/>
      <c r="AL14" s="448"/>
      <c r="AM14" s="448"/>
      <c r="AN14" s="448"/>
      <c r="AO14" s="448"/>
      <c r="AP14" s="448"/>
      <c r="AQ14" s="448"/>
      <c r="AR14" s="448"/>
      <c r="AS14" s="448"/>
      <c r="AT14" s="448"/>
      <c r="AU14" s="448"/>
      <c r="AV14" s="449"/>
      <c r="AW14" s="476" t="s">
        <v>44</v>
      </c>
      <c r="AX14" s="474" t="s">
        <v>45</v>
      </c>
      <c r="AY14" s="474"/>
      <c r="AZ14" s="474"/>
      <c r="BA14" s="475" t="s">
        <v>40</v>
      </c>
    </row>
    <row r="15" spans="1:53" ht="11.25" customHeight="1" thickBot="1" x14ac:dyDescent="0.3">
      <c r="A15" s="360"/>
      <c r="B15" s="482"/>
      <c r="C15" s="483"/>
      <c r="D15" s="483"/>
      <c r="E15" s="483"/>
      <c r="F15" s="483"/>
      <c r="G15" s="483"/>
      <c r="H15" s="483"/>
      <c r="I15" s="483"/>
      <c r="J15" s="483"/>
      <c r="K15" s="483"/>
      <c r="L15" s="483"/>
      <c r="M15" s="483"/>
      <c r="N15" s="483"/>
      <c r="O15" s="483"/>
      <c r="P15" s="483"/>
      <c r="Q15" s="484"/>
      <c r="R15" s="440"/>
      <c r="S15" s="441"/>
      <c r="T15" s="440"/>
      <c r="U15" s="445"/>
      <c r="V15" s="450" t="s">
        <v>12</v>
      </c>
      <c r="W15" s="451"/>
      <c r="X15" s="451"/>
      <c r="Y15" s="451"/>
      <c r="Z15" s="451"/>
      <c r="AA15" s="451"/>
      <c r="AB15" s="451"/>
      <c r="AC15" s="451"/>
      <c r="AD15" s="451"/>
      <c r="AE15" s="451"/>
      <c r="AF15" s="451"/>
      <c r="AG15" s="451"/>
      <c r="AH15" s="451"/>
      <c r="AI15" s="451"/>
      <c r="AJ15" s="451"/>
      <c r="AK15" s="451"/>
      <c r="AL15" s="451"/>
      <c r="AM15" s="451"/>
      <c r="AN15" s="451"/>
      <c r="AO15" s="451"/>
      <c r="AP15" s="451"/>
      <c r="AQ15" s="451"/>
      <c r="AR15" s="451"/>
      <c r="AS15" s="451"/>
      <c r="AT15" s="451"/>
      <c r="AU15" s="451"/>
      <c r="AV15" s="452"/>
      <c r="AW15" s="476"/>
      <c r="AX15" s="474"/>
      <c r="AY15" s="474"/>
      <c r="AZ15" s="474"/>
      <c r="BA15" s="475"/>
    </row>
    <row r="16" spans="1:53" ht="12.75" customHeight="1" thickBot="1" x14ac:dyDescent="0.3">
      <c r="A16" s="361"/>
      <c r="B16" s="485"/>
      <c r="C16" s="486"/>
      <c r="D16" s="486"/>
      <c r="E16" s="486"/>
      <c r="F16" s="486"/>
      <c r="G16" s="486"/>
      <c r="H16" s="486"/>
      <c r="I16" s="486"/>
      <c r="J16" s="486"/>
      <c r="K16" s="486"/>
      <c r="L16" s="486"/>
      <c r="M16" s="486"/>
      <c r="N16" s="486"/>
      <c r="O16" s="486"/>
      <c r="P16" s="486"/>
      <c r="Q16" s="487"/>
      <c r="R16" s="442"/>
      <c r="S16" s="443"/>
      <c r="T16" s="442"/>
      <c r="U16" s="446"/>
      <c r="V16" s="453" t="s">
        <v>58</v>
      </c>
      <c r="W16" s="454"/>
      <c r="X16" s="455"/>
      <c r="Y16" s="456" t="s">
        <v>57</v>
      </c>
      <c r="Z16" s="454"/>
      <c r="AA16" s="455"/>
      <c r="AB16" s="456" t="s">
        <v>54</v>
      </c>
      <c r="AC16" s="454"/>
      <c r="AD16" s="455"/>
      <c r="AE16" s="456" t="s">
        <v>59</v>
      </c>
      <c r="AF16" s="454"/>
      <c r="AG16" s="455"/>
      <c r="AH16" s="456" t="s">
        <v>56</v>
      </c>
      <c r="AI16" s="454"/>
      <c r="AJ16" s="455"/>
      <c r="AK16" s="456" t="s">
        <v>52</v>
      </c>
      <c r="AL16" s="454"/>
      <c r="AM16" s="455"/>
      <c r="AN16" s="456" t="s">
        <v>60</v>
      </c>
      <c r="AO16" s="454"/>
      <c r="AP16" s="455"/>
      <c r="AQ16" s="456" t="s">
        <v>55</v>
      </c>
      <c r="AR16" s="454"/>
      <c r="AS16" s="455"/>
      <c r="AT16" s="456" t="s">
        <v>53</v>
      </c>
      <c r="AU16" s="454"/>
      <c r="AV16" s="457"/>
      <c r="AW16" s="476"/>
      <c r="AX16" s="474"/>
      <c r="AY16" s="474"/>
      <c r="AZ16" s="474"/>
      <c r="BA16" s="475"/>
    </row>
    <row r="17" spans="1:53" ht="12" customHeight="1" x14ac:dyDescent="0.25">
      <c r="A17" s="26">
        <v>1</v>
      </c>
      <c r="B17" s="508"/>
      <c r="C17" s="509"/>
      <c r="D17" s="510"/>
      <c r="E17" s="511"/>
      <c r="F17" s="512"/>
      <c r="G17" s="512"/>
      <c r="H17" s="513"/>
      <c r="I17" s="514"/>
      <c r="J17" s="515"/>
      <c r="K17" s="515"/>
      <c r="L17" s="515"/>
      <c r="M17" s="515"/>
      <c r="N17" s="515"/>
      <c r="O17" s="515"/>
      <c r="P17" s="515"/>
      <c r="Q17" s="516"/>
      <c r="R17" s="517"/>
      <c r="S17" s="518"/>
      <c r="T17" s="519"/>
      <c r="U17" s="520"/>
      <c r="V17" s="521"/>
      <c r="W17" s="463"/>
      <c r="X17" s="463"/>
      <c r="Y17" s="463"/>
      <c r="Z17" s="463"/>
      <c r="AA17" s="463"/>
      <c r="AB17" s="463"/>
      <c r="AC17" s="463"/>
      <c r="AD17" s="463"/>
      <c r="AE17" s="463"/>
      <c r="AF17" s="463"/>
      <c r="AG17" s="463"/>
      <c r="AH17" s="463"/>
      <c r="AI17" s="463"/>
      <c r="AJ17" s="463"/>
      <c r="AK17" s="463"/>
      <c r="AL17" s="463"/>
      <c r="AM17" s="463"/>
      <c r="AN17" s="463"/>
      <c r="AO17" s="463"/>
      <c r="AP17" s="463"/>
      <c r="AQ17" s="463"/>
      <c r="AR17" s="463"/>
      <c r="AS17" s="463"/>
      <c r="AT17" s="463"/>
      <c r="AU17" s="463"/>
      <c r="AV17" s="464"/>
      <c r="AW17" s="56">
        <f t="shared" ref="AW17:AW31" si="0">IF(SUM($V17:$AV17)=0,0,IF($V17=SMALL($V17:$AV17,1),1,IF($Y17=SMALL($V17:$AV17,1),2,IF($AB17=SMALL($V17:$AV17,1),3,IF($AE17=SMALL($V17:$AV17,1),4,IF($AH17=SMALL($V17:$AV17,1),5,IF($AK17=SMALL($V17:$AV17,1),6,IF($AN17=SMALL($V17:$AV17,1),7,IF($AQ17=SMALL($V17:$AV17,1),8,IF($AT17=SMALL($V17:$AV17,1),9,"X"))))))))))</f>
        <v>0</v>
      </c>
      <c r="AX17" s="418" t="str">
        <f t="shared" ref="AX17:AX31" si="1">IF(SUM(V17:AV17)=0,"Neįvyko",R17*SMALL($V17:$AV17,1))</f>
        <v>Neįvyko</v>
      </c>
      <c r="AY17" s="418"/>
      <c r="AZ17" s="418"/>
      <c r="BA17" s="57" t="str">
        <f t="shared" ref="BA17:BA31" si="2">IF(AX17="Neįvyko","X",IF(AX17&gt;=10000,"R","Ž"))</f>
        <v>X</v>
      </c>
    </row>
    <row r="18" spans="1:53" ht="12" customHeight="1" x14ac:dyDescent="0.25">
      <c r="A18" s="27">
        <v>2</v>
      </c>
      <c r="B18" s="523"/>
      <c r="C18" s="524"/>
      <c r="D18" s="525"/>
      <c r="E18" s="526"/>
      <c r="F18" s="394"/>
      <c r="G18" s="394"/>
      <c r="H18" s="499"/>
      <c r="I18" s="530"/>
      <c r="J18" s="531"/>
      <c r="K18" s="531"/>
      <c r="L18" s="531"/>
      <c r="M18" s="531"/>
      <c r="N18" s="531"/>
      <c r="O18" s="531"/>
      <c r="P18" s="531"/>
      <c r="Q18" s="532"/>
      <c r="R18" s="533"/>
      <c r="S18" s="534"/>
      <c r="T18" s="535"/>
      <c r="U18" s="536"/>
      <c r="V18" s="522"/>
      <c r="W18" s="416"/>
      <c r="X18" s="416"/>
      <c r="Y18" s="416"/>
      <c r="Z18" s="416"/>
      <c r="AA18" s="416"/>
      <c r="AB18" s="416"/>
      <c r="AC18" s="416"/>
      <c r="AD18" s="416"/>
      <c r="AE18" s="416"/>
      <c r="AF18" s="416"/>
      <c r="AG18" s="416"/>
      <c r="AH18" s="416"/>
      <c r="AI18" s="416"/>
      <c r="AJ18" s="416"/>
      <c r="AK18" s="416"/>
      <c r="AL18" s="416"/>
      <c r="AM18" s="416"/>
      <c r="AN18" s="416"/>
      <c r="AO18" s="416"/>
      <c r="AP18" s="416"/>
      <c r="AQ18" s="416"/>
      <c r="AR18" s="416"/>
      <c r="AS18" s="416"/>
      <c r="AT18" s="416"/>
      <c r="AU18" s="416"/>
      <c r="AV18" s="417"/>
      <c r="AW18" s="56">
        <f t="shared" si="0"/>
        <v>0</v>
      </c>
      <c r="AX18" s="418" t="str">
        <f t="shared" si="1"/>
        <v>Neįvyko</v>
      </c>
      <c r="AY18" s="418"/>
      <c r="AZ18" s="418"/>
      <c r="BA18" s="57" t="str">
        <f t="shared" si="2"/>
        <v>X</v>
      </c>
    </row>
    <row r="19" spans="1:53" ht="12" customHeight="1" x14ac:dyDescent="0.25">
      <c r="A19" s="27">
        <v>3</v>
      </c>
      <c r="B19" s="523"/>
      <c r="C19" s="524"/>
      <c r="D19" s="525"/>
      <c r="E19" s="526"/>
      <c r="F19" s="394"/>
      <c r="G19" s="394"/>
      <c r="H19" s="499"/>
      <c r="I19" s="527"/>
      <c r="J19" s="159"/>
      <c r="K19" s="159"/>
      <c r="L19" s="159"/>
      <c r="M19" s="159"/>
      <c r="N19" s="159"/>
      <c r="O19" s="159"/>
      <c r="P19" s="159"/>
      <c r="Q19" s="160"/>
      <c r="R19" s="139"/>
      <c r="S19" s="140"/>
      <c r="T19" s="528"/>
      <c r="U19" s="529"/>
      <c r="V19" s="522"/>
      <c r="W19" s="416"/>
      <c r="X19" s="416"/>
      <c r="Y19" s="416"/>
      <c r="Z19" s="416"/>
      <c r="AA19" s="416"/>
      <c r="AB19" s="416"/>
      <c r="AC19" s="416"/>
      <c r="AD19" s="416"/>
      <c r="AE19" s="416"/>
      <c r="AF19" s="416"/>
      <c r="AG19" s="416"/>
      <c r="AH19" s="416"/>
      <c r="AI19" s="416"/>
      <c r="AJ19" s="416"/>
      <c r="AK19" s="416"/>
      <c r="AL19" s="416"/>
      <c r="AM19" s="416"/>
      <c r="AN19" s="416"/>
      <c r="AO19" s="416"/>
      <c r="AP19" s="416"/>
      <c r="AQ19" s="416"/>
      <c r="AR19" s="416"/>
      <c r="AS19" s="416"/>
      <c r="AT19" s="416"/>
      <c r="AU19" s="416"/>
      <c r="AV19" s="417"/>
      <c r="AW19" s="56">
        <f t="shared" si="0"/>
        <v>0</v>
      </c>
      <c r="AX19" s="418" t="str">
        <f t="shared" si="1"/>
        <v>Neįvyko</v>
      </c>
      <c r="AY19" s="418"/>
      <c r="AZ19" s="418"/>
      <c r="BA19" s="57" t="str">
        <f t="shared" si="2"/>
        <v>X</v>
      </c>
    </row>
    <row r="20" spans="1:53" ht="12" customHeight="1" x14ac:dyDescent="0.25">
      <c r="A20" s="27">
        <v>4</v>
      </c>
      <c r="B20" s="523"/>
      <c r="C20" s="524"/>
      <c r="D20" s="525"/>
      <c r="E20" s="526"/>
      <c r="F20" s="394"/>
      <c r="G20" s="394"/>
      <c r="H20" s="499"/>
      <c r="I20" s="527"/>
      <c r="J20" s="159"/>
      <c r="K20" s="159"/>
      <c r="L20" s="159"/>
      <c r="M20" s="159"/>
      <c r="N20" s="159"/>
      <c r="O20" s="159"/>
      <c r="P20" s="159"/>
      <c r="Q20" s="160"/>
      <c r="R20" s="139"/>
      <c r="S20" s="140"/>
      <c r="T20" s="528"/>
      <c r="U20" s="529"/>
      <c r="V20" s="522"/>
      <c r="W20" s="416"/>
      <c r="X20" s="416"/>
      <c r="Y20" s="416"/>
      <c r="Z20" s="416"/>
      <c r="AA20" s="416"/>
      <c r="AB20" s="416"/>
      <c r="AC20" s="416"/>
      <c r="AD20" s="416"/>
      <c r="AE20" s="416"/>
      <c r="AF20" s="416"/>
      <c r="AG20" s="416"/>
      <c r="AH20" s="416"/>
      <c r="AI20" s="416"/>
      <c r="AJ20" s="416"/>
      <c r="AK20" s="416"/>
      <c r="AL20" s="416"/>
      <c r="AM20" s="416"/>
      <c r="AN20" s="416"/>
      <c r="AO20" s="416"/>
      <c r="AP20" s="416"/>
      <c r="AQ20" s="416"/>
      <c r="AR20" s="416"/>
      <c r="AS20" s="416"/>
      <c r="AT20" s="416"/>
      <c r="AU20" s="416"/>
      <c r="AV20" s="417"/>
      <c r="AW20" s="56">
        <f t="shared" si="0"/>
        <v>0</v>
      </c>
      <c r="AX20" s="418" t="str">
        <f t="shared" si="1"/>
        <v>Neįvyko</v>
      </c>
      <c r="AY20" s="418"/>
      <c r="AZ20" s="418"/>
      <c r="BA20" s="57" t="str">
        <f t="shared" si="2"/>
        <v>X</v>
      </c>
    </row>
    <row r="21" spans="1:53" ht="12" customHeight="1" x14ac:dyDescent="0.25">
      <c r="A21" s="27">
        <v>5</v>
      </c>
      <c r="B21" s="353"/>
      <c r="C21" s="354"/>
      <c r="D21" s="354"/>
      <c r="E21" s="137"/>
      <c r="F21" s="138"/>
      <c r="G21" s="138"/>
      <c r="H21" s="138"/>
      <c r="I21" s="537"/>
      <c r="J21" s="537"/>
      <c r="K21" s="537"/>
      <c r="L21" s="537"/>
      <c r="M21" s="537"/>
      <c r="N21" s="537"/>
      <c r="O21" s="537"/>
      <c r="P21" s="537"/>
      <c r="Q21" s="537"/>
      <c r="R21" s="143"/>
      <c r="S21" s="143"/>
      <c r="T21" s="141"/>
      <c r="U21" s="142"/>
      <c r="V21" s="522"/>
      <c r="W21" s="416"/>
      <c r="X21" s="416"/>
      <c r="Y21" s="416"/>
      <c r="Z21" s="416"/>
      <c r="AA21" s="416"/>
      <c r="AB21" s="416"/>
      <c r="AC21" s="416"/>
      <c r="AD21" s="416"/>
      <c r="AE21" s="416"/>
      <c r="AF21" s="416"/>
      <c r="AG21" s="416"/>
      <c r="AH21" s="416"/>
      <c r="AI21" s="416"/>
      <c r="AJ21" s="416"/>
      <c r="AK21" s="416"/>
      <c r="AL21" s="416"/>
      <c r="AM21" s="416"/>
      <c r="AN21" s="416"/>
      <c r="AO21" s="416"/>
      <c r="AP21" s="416"/>
      <c r="AQ21" s="416"/>
      <c r="AR21" s="416"/>
      <c r="AS21" s="416"/>
      <c r="AT21" s="416"/>
      <c r="AU21" s="416"/>
      <c r="AV21" s="417"/>
      <c r="AW21" s="56">
        <f t="shared" si="0"/>
        <v>0</v>
      </c>
      <c r="AX21" s="418" t="str">
        <f t="shared" si="1"/>
        <v>Neįvyko</v>
      </c>
      <c r="AY21" s="418"/>
      <c r="AZ21" s="418"/>
      <c r="BA21" s="57" t="str">
        <f t="shared" si="2"/>
        <v>X</v>
      </c>
    </row>
    <row r="22" spans="1:53" ht="12" customHeight="1" x14ac:dyDescent="0.25">
      <c r="A22" s="27">
        <v>6</v>
      </c>
      <c r="B22" s="353"/>
      <c r="C22" s="354"/>
      <c r="D22" s="354"/>
      <c r="E22" s="137"/>
      <c r="F22" s="138"/>
      <c r="G22" s="138"/>
      <c r="H22" s="138"/>
      <c r="I22" s="537"/>
      <c r="J22" s="537"/>
      <c r="K22" s="537"/>
      <c r="L22" s="537"/>
      <c r="M22" s="537"/>
      <c r="N22" s="537"/>
      <c r="O22" s="537"/>
      <c r="P22" s="537"/>
      <c r="Q22" s="537"/>
      <c r="R22" s="143"/>
      <c r="S22" s="143"/>
      <c r="T22" s="141"/>
      <c r="U22" s="142"/>
      <c r="V22" s="522"/>
      <c r="W22" s="416"/>
      <c r="X22" s="416"/>
      <c r="Y22" s="416"/>
      <c r="Z22" s="416"/>
      <c r="AA22" s="416"/>
      <c r="AB22" s="416"/>
      <c r="AC22" s="416"/>
      <c r="AD22" s="416"/>
      <c r="AE22" s="416"/>
      <c r="AF22" s="416"/>
      <c r="AG22" s="416"/>
      <c r="AH22" s="416"/>
      <c r="AI22" s="416"/>
      <c r="AJ22" s="416"/>
      <c r="AK22" s="416"/>
      <c r="AL22" s="416"/>
      <c r="AM22" s="416"/>
      <c r="AN22" s="416"/>
      <c r="AO22" s="416"/>
      <c r="AP22" s="416"/>
      <c r="AQ22" s="416"/>
      <c r="AR22" s="416"/>
      <c r="AS22" s="416"/>
      <c r="AT22" s="416"/>
      <c r="AU22" s="416"/>
      <c r="AV22" s="417"/>
      <c r="AW22" s="56">
        <f t="shared" si="0"/>
        <v>0</v>
      </c>
      <c r="AX22" s="418" t="str">
        <f t="shared" si="1"/>
        <v>Neįvyko</v>
      </c>
      <c r="AY22" s="418"/>
      <c r="AZ22" s="418"/>
      <c r="BA22" s="57" t="str">
        <f t="shared" si="2"/>
        <v>X</v>
      </c>
    </row>
    <row r="23" spans="1:53" ht="12" customHeight="1" x14ac:dyDescent="0.25">
      <c r="A23" s="27">
        <v>7</v>
      </c>
      <c r="B23" s="353"/>
      <c r="C23" s="354"/>
      <c r="D23" s="354"/>
      <c r="E23" s="137"/>
      <c r="F23" s="138"/>
      <c r="G23" s="138"/>
      <c r="H23" s="138"/>
      <c r="I23" s="537"/>
      <c r="J23" s="537"/>
      <c r="K23" s="537"/>
      <c r="L23" s="537"/>
      <c r="M23" s="537"/>
      <c r="N23" s="537"/>
      <c r="O23" s="537"/>
      <c r="P23" s="537"/>
      <c r="Q23" s="537"/>
      <c r="R23" s="143"/>
      <c r="S23" s="143"/>
      <c r="T23" s="141"/>
      <c r="U23" s="142"/>
      <c r="V23" s="522"/>
      <c r="W23" s="416"/>
      <c r="X23" s="416"/>
      <c r="Y23" s="416"/>
      <c r="Z23" s="416"/>
      <c r="AA23" s="416"/>
      <c r="AB23" s="416"/>
      <c r="AC23" s="416"/>
      <c r="AD23" s="416"/>
      <c r="AE23" s="416"/>
      <c r="AF23" s="416"/>
      <c r="AG23" s="416"/>
      <c r="AH23" s="416"/>
      <c r="AI23" s="416"/>
      <c r="AJ23" s="416"/>
      <c r="AK23" s="416"/>
      <c r="AL23" s="416"/>
      <c r="AM23" s="416"/>
      <c r="AN23" s="416"/>
      <c r="AO23" s="416"/>
      <c r="AP23" s="416"/>
      <c r="AQ23" s="416"/>
      <c r="AR23" s="416"/>
      <c r="AS23" s="416"/>
      <c r="AT23" s="416"/>
      <c r="AU23" s="416"/>
      <c r="AV23" s="417"/>
      <c r="AW23" s="56">
        <f t="shared" si="0"/>
        <v>0</v>
      </c>
      <c r="AX23" s="418" t="str">
        <f t="shared" si="1"/>
        <v>Neįvyko</v>
      </c>
      <c r="AY23" s="418"/>
      <c r="AZ23" s="418"/>
      <c r="BA23" s="57" t="str">
        <f t="shared" si="2"/>
        <v>X</v>
      </c>
    </row>
    <row r="24" spans="1:53" ht="12" customHeight="1" x14ac:dyDescent="0.25">
      <c r="A24" s="27">
        <v>8</v>
      </c>
      <c r="B24" s="353"/>
      <c r="C24" s="354"/>
      <c r="D24" s="354"/>
      <c r="E24" s="137"/>
      <c r="F24" s="138"/>
      <c r="G24" s="138"/>
      <c r="H24" s="138"/>
      <c r="I24" s="537"/>
      <c r="J24" s="537"/>
      <c r="K24" s="537"/>
      <c r="L24" s="537"/>
      <c r="M24" s="537"/>
      <c r="N24" s="537"/>
      <c r="O24" s="537"/>
      <c r="P24" s="537"/>
      <c r="Q24" s="537"/>
      <c r="R24" s="143"/>
      <c r="S24" s="143"/>
      <c r="T24" s="141"/>
      <c r="U24" s="142"/>
      <c r="V24" s="522"/>
      <c r="W24" s="416"/>
      <c r="X24" s="416"/>
      <c r="Y24" s="461"/>
      <c r="Z24" s="462"/>
      <c r="AA24" s="419"/>
      <c r="AB24" s="416"/>
      <c r="AC24" s="416"/>
      <c r="AD24" s="416"/>
      <c r="AE24" s="416"/>
      <c r="AF24" s="416"/>
      <c r="AG24" s="416"/>
      <c r="AH24" s="416"/>
      <c r="AI24" s="416"/>
      <c r="AJ24" s="416"/>
      <c r="AK24" s="416"/>
      <c r="AL24" s="416"/>
      <c r="AM24" s="416"/>
      <c r="AN24" s="416"/>
      <c r="AO24" s="416"/>
      <c r="AP24" s="416"/>
      <c r="AQ24" s="416"/>
      <c r="AR24" s="416"/>
      <c r="AS24" s="416"/>
      <c r="AT24" s="416"/>
      <c r="AU24" s="416"/>
      <c r="AV24" s="417"/>
      <c r="AW24" s="56">
        <f t="shared" si="0"/>
        <v>0</v>
      </c>
      <c r="AX24" s="418" t="str">
        <f t="shared" si="1"/>
        <v>Neįvyko</v>
      </c>
      <c r="AY24" s="418"/>
      <c r="AZ24" s="418"/>
      <c r="BA24" s="57" t="str">
        <f t="shared" si="2"/>
        <v>X</v>
      </c>
    </row>
    <row r="25" spans="1:53" ht="12" customHeight="1" x14ac:dyDescent="0.25">
      <c r="A25" s="28">
        <v>9</v>
      </c>
      <c r="B25" s="353"/>
      <c r="C25" s="354"/>
      <c r="D25" s="354"/>
      <c r="E25" s="137"/>
      <c r="F25" s="138"/>
      <c r="G25" s="138"/>
      <c r="H25" s="138"/>
      <c r="I25" s="537"/>
      <c r="J25" s="537"/>
      <c r="K25" s="537"/>
      <c r="L25" s="537"/>
      <c r="M25" s="537"/>
      <c r="N25" s="537"/>
      <c r="O25" s="537"/>
      <c r="P25" s="537"/>
      <c r="Q25" s="537"/>
      <c r="R25" s="143"/>
      <c r="S25" s="143"/>
      <c r="T25" s="141"/>
      <c r="U25" s="142"/>
      <c r="V25" s="522"/>
      <c r="W25" s="416"/>
      <c r="X25" s="416"/>
      <c r="Y25" s="461"/>
      <c r="Z25" s="462"/>
      <c r="AA25" s="419"/>
      <c r="AB25" s="416"/>
      <c r="AC25" s="416"/>
      <c r="AD25" s="416"/>
      <c r="AE25" s="416"/>
      <c r="AF25" s="416"/>
      <c r="AG25" s="416"/>
      <c r="AH25" s="416"/>
      <c r="AI25" s="416"/>
      <c r="AJ25" s="416"/>
      <c r="AK25" s="416"/>
      <c r="AL25" s="416"/>
      <c r="AM25" s="416"/>
      <c r="AN25" s="416"/>
      <c r="AO25" s="416"/>
      <c r="AP25" s="416"/>
      <c r="AQ25" s="416"/>
      <c r="AR25" s="416"/>
      <c r="AS25" s="416"/>
      <c r="AT25" s="416"/>
      <c r="AU25" s="416"/>
      <c r="AV25" s="417"/>
      <c r="AW25" s="56">
        <f t="shared" si="0"/>
        <v>0</v>
      </c>
      <c r="AX25" s="418" t="str">
        <f t="shared" si="1"/>
        <v>Neįvyko</v>
      </c>
      <c r="AY25" s="418"/>
      <c r="AZ25" s="418"/>
      <c r="BA25" s="57" t="str">
        <f t="shared" si="2"/>
        <v>X</v>
      </c>
    </row>
    <row r="26" spans="1:53" ht="12" customHeight="1" x14ac:dyDescent="0.25">
      <c r="A26" s="27">
        <v>10</v>
      </c>
      <c r="B26" s="353"/>
      <c r="C26" s="354"/>
      <c r="D26" s="354"/>
      <c r="E26" s="137"/>
      <c r="F26" s="138"/>
      <c r="G26" s="138"/>
      <c r="H26" s="138"/>
      <c r="I26" s="537"/>
      <c r="J26" s="537"/>
      <c r="K26" s="537"/>
      <c r="L26" s="537"/>
      <c r="M26" s="537"/>
      <c r="N26" s="537"/>
      <c r="O26" s="537"/>
      <c r="P26" s="537"/>
      <c r="Q26" s="537"/>
      <c r="R26" s="143"/>
      <c r="S26" s="143"/>
      <c r="T26" s="141"/>
      <c r="U26" s="142"/>
      <c r="V26" s="522"/>
      <c r="W26" s="416"/>
      <c r="X26" s="416"/>
      <c r="Y26" s="416"/>
      <c r="Z26" s="416"/>
      <c r="AA26" s="416"/>
      <c r="AB26" s="416"/>
      <c r="AC26" s="416"/>
      <c r="AD26" s="416"/>
      <c r="AE26" s="416"/>
      <c r="AF26" s="416"/>
      <c r="AG26" s="416"/>
      <c r="AH26" s="416"/>
      <c r="AI26" s="416"/>
      <c r="AJ26" s="416"/>
      <c r="AK26" s="416"/>
      <c r="AL26" s="416"/>
      <c r="AM26" s="416"/>
      <c r="AN26" s="416"/>
      <c r="AO26" s="416"/>
      <c r="AP26" s="416"/>
      <c r="AQ26" s="416"/>
      <c r="AR26" s="416"/>
      <c r="AS26" s="416"/>
      <c r="AT26" s="416"/>
      <c r="AU26" s="416"/>
      <c r="AV26" s="417"/>
      <c r="AW26" s="56">
        <f t="shared" si="0"/>
        <v>0</v>
      </c>
      <c r="AX26" s="418" t="str">
        <f t="shared" si="1"/>
        <v>Neįvyko</v>
      </c>
      <c r="AY26" s="418"/>
      <c r="AZ26" s="418"/>
      <c r="BA26" s="57" t="str">
        <f t="shared" si="2"/>
        <v>X</v>
      </c>
    </row>
    <row r="27" spans="1:53" ht="12" customHeight="1" x14ac:dyDescent="0.25">
      <c r="A27" s="27">
        <v>11</v>
      </c>
      <c r="B27" s="353"/>
      <c r="C27" s="354"/>
      <c r="D27" s="354"/>
      <c r="E27" s="137"/>
      <c r="F27" s="138"/>
      <c r="G27" s="138"/>
      <c r="H27" s="138"/>
      <c r="I27" s="537"/>
      <c r="J27" s="537"/>
      <c r="K27" s="537"/>
      <c r="L27" s="537"/>
      <c r="M27" s="537"/>
      <c r="N27" s="537"/>
      <c r="O27" s="537"/>
      <c r="P27" s="537"/>
      <c r="Q27" s="537"/>
      <c r="R27" s="143"/>
      <c r="S27" s="143"/>
      <c r="T27" s="141"/>
      <c r="U27" s="142"/>
      <c r="V27" s="522"/>
      <c r="W27" s="416"/>
      <c r="X27" s="416"/>
      <c r="Y27" s="416"/>
      <c r="Z27" s="416"/>
      <c r="AA27" s="416"/>
      <c r="AB27" s="416"/>
      <c r="AC27" s="416"/>
      <c r="AD27" s="416"/>
      <c r="AE27" s="416"/>
      <c r="AF27" s="416"/>
      <c r="AG27" s="416"/>
      <c r="AH27" s="416"/>
      <c r="AI27" s="416"/>
      <c r="AJ27" s="416"/>
      <c r="AK27" s="416"/>
      <c r="AL27" s="416"/>
      <c r="AM27" s="416"/>
      <c r="AN27" s="416"/>
      <c r="AO27" s="416"/>
      <c r="AP27" s="416"/>
      <c r="AQ27" s="416"/>
      <c r="AR27" s="416"/>
      <c r="AS27" s="416"/>
      <c r="AT27" s="416"/>
      <c r="AU27" s="416"/>
      <c r="AV27" s="417"/>
      <c r="AW27" s="56">
        <f t="shared" si="0"/>
        <v>0</v>
      </c>
      <c r="AX27" s="418" t="str">
        <f t="shared" si="1"/>
        <v>Neįvyko</v>
      </c>
      <c r="AY27" s="418"/>
      <c r="AZ27" s="418"/>
      <c r="BA27" s="57" t="str">
        <f t="shared" si="2"/>
        <v>X</v>
      </c>
    </row>
    <row r="28" spans="1:53" ht="12" customHeight="1" x14ac:dyDescent="0.25">
      <c r="A28" s="27">
        <v>12</v>
      </c>
      <c r="B28" s="353"/>
      <c r="C28" s="354"/>
      <c r="D28" s="354"/>
      <c r="E28" s="137"/>
      <c r="F28" s="138"/>
      <c r="G28" s="138"/>
      <c r="H28" s="138"/>
      <c r="I28" s="537"/>
      <c r="J28" s="537"/>
      <c r="K28" s="537"/>
      <c r="L28" s="537"/>
      <c r="M28" s="537"/>
      <c r="N28" s="537"/>
      <c r="O28" s="537"/>
      <c r="P28" s="537"/>
      <c r="Q28" s="537"/>
      <c r="R28" s="143"/>
      <c r="S28" s="143"/>
      <c r="T28" s="141"/>
      <c r="U28" s="142"/>
      <c r="V28" s="522"/>
      <c r="W28" s="416"/>
      <c r="X28" s="416"/>
      <c r="Y28" s="416"/>
      <c r="Z28" s="416"/>
      <c r="AA28" s="416"/>
      <c r="AB28" s="416"/>
      <c r="AC28" s="416"/>
      <c r="AD28" s="416"/>
      <c r="AE28" s="416"/>
      <c r="AF28" s="416"/>
      <c r="AG28" s="416"/>
      <c r="AH28" s="416"/>
      <c r="AI28" s="416"/>
      <c r="AJ28" s="416"/>
      <c r="AK28" s="416"/>
      <c r="AL28" s="416"/>
      <c r="AM28" s="416"/>
      <c r="AN28" s="416"/>
      <c r="AO28" s="416"/>
      <c r="AP28" s="416"/>
      <c r="AQ28" s="416"/>
      <c r="AR28" s="416"/>
      <c r="AS28" s="416"/>
      <c r="AT28" s="416"/>
      <c r="AU28" s="416"/>
      <c r="AV28" s="417"/>
      <c r="AW28" s="56">
        <f t="shared" si="0"/>
        <v>0</v>
      </c>
      <c r="AX28" s="418" t="str">
        <f t="shared" si="1"/>
        <v>Neįvyko</v>
      </c>
      <c r="AY28" s="418"/>
      <c r="AZ28" s="418"/>
      <c r="BA28" s="57" t="str">
        <f t="shared" si="2"/>
        <v>X</v>
      </c>
    </row>
    <row r="29" spans="1:53" ht="12" customHeight="1" x14ac:dyDescent="0.25">
      <c r="A29" s="27">
        <v>13</v>
      </c>
      <c r="B29" s="353"/>
      <c r="C29" s="354"/>
      <c r="D29" s="354"/>
      <c r="E29" s="137"/>
      <c r="F29" s="138"/>
      <c r="G29" s="138"/>
      <c r="H29" s="138"/>
      <c r="I29" s="537"/>
      <c r="J29" s="537"/>
      <c r="K29" s="537"/>
      <c r="L29" s="537"/>
      <c r="M29" s="537"/>
      <c r="N29" s="537"/>
      <c r="O29" s="537"/>
      <c r="P29" s="537"/>
      <c r="Q29" s="537"/>
      <c r="R29" s="139"/>
      <c r="S29" s="140"/>
      <c r="T29" s="141"/>
      <c r="U29" s="142"/>
      <c r="V29" s="522"/>
      <c r="W29" s="416"/>
      <c r="X29" s="416"/>
      <c r="Y29" s="416"/>
      <c r="Z29" s="416"/>
      <c r="AA29" s="416"/>
      <c r="AB29" s="416"/>
      <c r="AC29" s="416"/>
      <c r="AD29" s="416"/>
      <c r="AE29" s="416"/>
      <c r="AF29" s="416"/>
      <c r="AG29" s="416"/>
      <c r="AH29" s="416"/>
      <c r="AI29" s="416"/>
      <c r="AJ29" s="416"/>
      <c r="AK29" s="416"/>
      <c r="AL29" s="416"/>
      <c r="AM29" s="416"/>
      <c r="AN29" s="416"/>
      <c r="AO29" s="416"/>
      <c r="AP29" s="416"/>
      <c r="AQ29" s="416"/>
      <c r="AR29" s="416"/>
      <c r="AS29" s="416"/>
      <c r="AT29" s="416"/>
      <c r="AU29" s="416"/>
      <c r="AV29" s="417"/>
      <c r="AW29" s="56">
        <f t="shared" si="0"/>
        <v>0</v>
      </c>
      <c r="AX29" s="418" t="str">
        <f t="shared" si="1"/>
        <v>Neįvyko</v>
      </c>
      <c r="AY29" s="418"/>
      <c r="AZ29" s="418"/>
      <c r="BA29" s="57" t="str">
        <f t="shared" si="2"/>
        <v>X</v>
      </c>
    </row>
    <row r="30" spans="1:53" ht="12" customHeight="1" x14ac:dyDescent="0.25">
      <c r="A30" s="27">
        <v>14</v>
      </c>
      <c r="B30" s="353"/>
      <c r="C30" s="354"/>
      <c r="D30" s="354"/>
      <c r="E30" s="137"/>
      <c r="F30" s="138"/>
      <c r="G30" s="138"/>
      <c r="H30" s="138"/>
      <c r="I30" s="537"/>
      <c r="J30" s="537"/>
      <c r="K30" s="537"/>
      <c r="L30" s="537"/>
      <c r="M30" s="537"/>
      <c r="N30" s="537"/>
      <c r="O30" s="537"/>
      <c r="P30" s="537"/>
      <c r="Q30" s="537"/>
      <c r="R30" s="139"/>
      <c r="S30" s="140"/>
      <c r="T30" s="141"/>
      <c r="U30" s="142"/>
      <c r="V30" s="522"/>
      <c r="W30" s="416"/>
      <c r="X30" s="416"/>
      <c r="Y30" s="416"/>
      <c r="Z30" s="416"/>
      <c r="AA30" s="416"/>
      <c r="AB30" s="416"/>
      <c r="AC30" s="416"/>
      <c r="AD30" s="416"/>
      <c r="AE30" s="416"/>
      <c r="AF30" s="416"/>
      <c r="AG30" s="416"/>
      <c r="AH30" s="416"/>
      <c r="AI30" s="416"/>
      <c r="AJ30" s="416"/>
      <c r="AK30" s="416"/>
      <c r="AL30" s="416"/>
      <c r="AM30" s="416"/>
      <c r="AN30" s="416"/>
      <c r="AO30" s="416"/>
      <c r="AP30" s="416"/>
      <c r="AQ30" s="416"/>
      <c r="AR30" s="416"/>
      <c r="AS30" s="416"/>
      <c r="AT30" s="416"/>
      <c r="AU30" s="416"/>
      <c r="AV30" s="417"/>
      <c r="AW30" s="56">
        <f t="shared" si="0"/>
        <v>0</v>
      </c>
      <c r="AX30" s="418" t="str">
        <f t="shared" si="1"/>
        <v>Neįvyko</v>
      </c>
      <c r="AY30" s="418"/>
      <c r="AZ30" s="418"/>
      <c r="BA30" s="57" t="str">
        <f t="shared" si="2"/>
        <v>X</v>
      </c>
    </row>
    <row r="31" spans="1:53" ht="12" customHeight="1" thickBot="1" x14ac:dyDescent="0.3">
      <c r="A31" s="29">
        <v>15</v>
      </c>
      <c r="B31" s="538"/>
      <c r="C31" s="539"/>
      <c r="D31" s="539"/>
      <c r="E31" s="115"/>
      <c r="F31" s="116"/>
      <c r="G31" s="116"/>
      <c r="H31" s="116"/>
      <c r="I31" s="540"/>
      <c r="J31" s="540"/>
      <c r="K31" s="540"/>
      <c r="L31" s="540"/>
      <c r="M31" s="540"/>
      <c r="N31" s="540"/>
      <c r="O31" s="540"/>
      <c r="P31" s="540"/>
      <c r="Q31" s="540"/>
      <c r="R31" s="127"/>
      <c r="S31" s="127"/>
      <c r="T31" s="128"/>
      <c r="U31" s="129"/>
      <c r="V31" s="541"/>
      <c r="W31" s="478"/>
      <c r="X31" s="478"/>
      <c r="Y31" s="478"/>
      <c r="Z31" s="478"/>
      <c r="AA31" s="478"/>
      <c r="AB31" s="478"/>
      <c r="AC31" s="478"/>
      <c r="AD31" s="478"/>
      <c r="AE31" s="478"/>
      <c r="AF31" s="478"/>
      <c r="AG31" s="478"/>
      <c r="AH31" s="478"/>
      <c r="AI31" s="478"/>
      <c r="AJ31" s="478"/>
      <c r="AK31" s="478"/>
      <c r="AL31" s="478"/>
      <c r="AM31" s="478"/>
      <c r="AN31" s="478"/>
      <c r="AO31" s="478"/>
      <c r="AP31" s="478"/>
      <c r="AQ31" s="478"/>
      <c r="AR31" s="478"/>
      <c r="AS31" s="478"/>
      <c r="AT31" s="478"/>
      <c r="AU31" s="478"/>
      <c r="AV31" s="488"/>
      <c r="AW31" s="56">
        <f t="shared" si="0"/>
        <v>0</v>
      </c>
      <c r="AX31" s="418" t="str">
        <f t="shared" si="1"/>
        <v>Neįvyko</v>
      </c>
      <c r="AY31" s="418"/>
      <c r="AZ31" s="418"/>
      <c r="BA31" s="57" t="str">
        <f t="shared" si="2"/>
        <v>X</v>
      </c>
    </row>
    <row r="32" spans="1:53" ht="6.75" customHeight="1" x14ac:dyDescent="0.25">
      <c r="U32" s="8"/>
      <c r="V32" s="8"/>
      <c r="W32" s="8"/>
      <c r="X32" s="8"/>
      <c r="Y32" s="21"/>
      <c r="Z32" s="21"/>
      <c r="AA32" s="21"/>
    </row>
    <row r="33" spans="1:52" ht="12" customHeight="1" x14ac:dyDescent="0.25">
      <c r="A33" s="369" t="s">
        <v>46</v>
      </c>
      <c r="B33" s="369"/>
      <c r="C33" s="369"/>
      <c r="D33" s="369"/>
      <c r="E33" s="369"/>
      <c r="F33" s="369"/>
      <c r="G33" s="369"/>
      <c r="H33" s="369"/>
      <c r="I33" s="369"/>
      <c r="J33" s="369"/>
      <c r="K33" s="369"/>
      <c r="L33" s="369"/>
      <c r="M33" s="369"/>
      <c r="N33" s="369"/>
      <c r="O33" s="369"/>
      <c r="P33" s="369"/>
      <c r="Q33" s="369"/>
      <c r="R33" s="369"/>
      <c r="S33" s="369"/>
      <c r="T33" s="369"/>
      <c r="U33" s="369"/>
      <c r="V33" s="369"/>
      <c r="W33" s="369"/>
      <c r="X33" s="369"/>
      <c r="Y33" s="369"/>
      <c r="Z33" s="369"/>
      <c r="AA33" s="369"/>
      <c r="AB33" s="369"/>
      <c r="AC33" s="369"/>
      <c r="AD33" s="369"/>
      <c r="AE33" s="369"/>
      <c r="AF33" s="369"/>
      <c r="AG33" s="369"/>
      <c r="AH33" s="369"/>
      <c r="AI33" s="352" t="s">
        <v>43</v>
      </c>
      <c r="AJ33" s="352"/>
      <c r="AK33" s="352"/>
      <c r="AL33" s="352"/>
      <c r="AM33" s="352"/>
      <c r="AN33" s="352"/>
      <c r="AO33" s="352"/>
      <c r="AP33" s="352"/>
      <c r="AQ33" s="352"/>
      <c r="AR33" s="352"/>
      <c r="AS33" s="352"/>
      <c r="AT33" s="352"/>
      <c r="AU33" s="473">
        <f>SUM(AW17:AY32)</f>
        <v>0</v>
      </c>
      <c r="AV33" s="184"/>
      <c r="AW33" s="184"/>
      <c r="AX33" s="184"/>
      <c r="AY33" s="302" t="s">
        <v>19</v>
      </c>
      <c r="AZ33" s="303"/>
    </row>
    <row r="34" spans="1:52" ht="12" customHeight="1" x14ac:dyDescent="0.25">
      <c r="A34" s="51" t="s">
        <v>58</v>
      </c>
      <c r="B34" s="99">
        <f>B10</f>
        <v>0</v>
      </c>
      <c r="C34" s="472"/>
      <c r="D34" s="472"/>
      <c r="E34" s="472"/>
      <c r="F34" s="472"/>
      <c r="G34" s="472"/>
      <c r="H34" s="472"/>
      <c r="I34" s="472"/>
      <c r="J34" s="472"/>
      <c r="K34" s="472"/>
      <c r="L34" s="472"/>
      <c r="M34" s="472"/>
      <c r="N34" s="472"/>
      <c r="O34" s="472"/>
      <c r="P34" s="465" t="str">
        <f>IF(Q10&gt;0,SUMIF($AW$17:$AW$31,1,$AX$17:$AZ$31),"X")</f>
        <v>X</v>
      </c>
      <c r="Q34" s="465"/>
      <c r="R34" s="465"/>
      <c r="S34" s="51" t="s">
        <v>57</v>
      </c>
      <c r="T34" s="99">
        <f>T10</f>
        <v>0</v>
      </c>
      <c r="U34" s="472"/>
      <c r="V34" s="472"/>
      <c r="W34" s="472"/>
      <c r="X34" s="472"/>
      <c r="Y34" s="472"/>
      <c r="Z34" s="472"/>
      <c r="AA34" s="472"/>
      <c r="AB34" s="472"/>
      <c r="AC34" s="472"/>
      <c r="AD34" s="472"/>
      <c r="AE34" s="472"/>
      <c r="AF34" s="465" t="str">
        <f>IF(AH10&gt;0,SUMIF($AW$17:$AW$31,2,$AX$17:$AZ$31),"X")</f>
        <v>X</v>
      </c>
      <c r="AG34" s="465"/>
      <c r="AH34" s="465"/>
      <c r="AI34" s="51" t="s">
        <v>54</v>
      </c>
      <c r="AJ34" s="99">
        <f>AK10</f>
        <v>0</v>
      </c>
      <c r="AK34" s="472"/>
      <c r="AL34" s="472"/>
      <c r="AM34" s="472"/>
      <c r="AN34" s="472"/>
      <c r="AO34" s="472"/>
      <c r="AP34" s="472"/>
      <c r="AQ34" s="472"/>
      <c r="AR34" s="472"/>
      <c r="AS34" s="472"/>
      <c r="AT34" s="472"/>
      <c r="AU34" s="472"/>
      <c r="AV34" s="472"/>
      <c r="AW34" s="472"/>
      <c r="AX34" s="465" t="str">
        <f>IF(AY10&gt;0,SUMIF($AW$17:$AW$31,3,$AX$17:$AZ$31),"X")</f>
        <v>X</v>
      </c>
      <c r="AY34" s="465"/>
      <c r="AZ34" s="465"/>
    </row>
    <row r="35" spans="1:52" ht="12" customHeight="1" x14ac:dyDescent="0.25">
      <c r="A35" s="51" t="s">
        <v>59</v>
      </c>
      <c r="B35" s="99">
        <f>B11</f>
        <v>0</v>
      </c>
      <c r="C35" s="472"/>
      <c r="D35" s="472"/>
      <c r="E35" s="472"/>
      <c r="F35" s="472"/>
      <c r="G35" s="472"/>
      <c r="H35" s="472"/>
      <c r="I35" s="472"/>
      <c r="J35" s="472"/>
      <c r="K35" s="472"/>
      <c r="L35" s="472"/>
      <c r="M35" s="472"/>
      <c r="N35" s="472"/>
      <c r="O35" s="472"/>
      <c r="P35" s="465" t="str">
        <f>IF(Q11&gt;0,SUMIF($AW$17:$AW$31,4,$AX$17:$AZ$31),"X")</f>
        <v>X</v>
      </c>
      <c r="Q35" s="465"/>
      <c r="R35" s="465"/>
      <c r="S35" s="51" t="s">
        <v>56</v>
      </c>
      <c r="T35" s="99">
        <f>T11</f>
        <v>0</v>
      </c>
      <c r="U35" s="472"/>
      <c r="V35" s="472"/>
      <c r="W35" s="472"/>
      <c r="X35" s="472"/>
      <c r="Y35" s="472"/>
      <c r="Z35" s="472"/>
      <c r="AA35" s="472"/>
      <c r="AB35" s="472"/>
      <c r="AC35" s="472"/>
      <c r="AD35" s="472"/>
      <c r="AE35" s="472"/>
      <c r="AF35" s="465" t="str">
        <f>IF(AH11&gt;0,SUMIF($AW$17:$AW$31,5,$AX$17:$AZ$31),"X")</f>
        <v>X</v>
      </c>
      <c r="AG35" s="465"/>
      <c r="AH35" s="465"/>
      <c r="AI35" s="51" t="s">
        <v>52</v>
      </c>
      <c r="AJ35" s="99">
        <f>AK11</f>
        <v>0</v>
      </c>
      <c r="AK35" s="472"/>
      <c r="AL35" s="472"/>
      <c r="AM35" s="472"/>
      <c r="AN35" s="472"/>
      <c r="AO35" s="472"/>
      <c r="AP35" s="472"/>
      <c r="AQ35" s="472"/>
      <c r="AR35" s="472"/>
      <c r="AS35" s="472"/>
      <c r="AT35" s="472"/>
      <c r="AU35" s="472"/>
      <c r="AV35" s="472"/>
      <c r="AW35" s="472"/>
      <c r="AX35" s="465" t="str">
        <f>IF(AY11&gt;0,SUMIF($AW$17:$AW$31,6,$AX$17:$AZ$31),"X")</f>
        <v>X</v>
      </c>
      <c r="AY35" s="465"/>
      <c r="AZ35" s="465"/>
    </row>
    <row r="36" spans="1:52" ht="12" customHeight="1" x14ac:dyDescent="0.25">
      <c r="A36" s="51" t="s">
        <v>60</v>
      </c>
      <c r="B36" s="99">
        <f>B12</f>
        <v>0</v>
      </c>
      <c r="C36" s="472"/>
      <c r="D36" s="472"/>
      <c r="E36" s="472"/>
      <c r="F36" s="472"/>
      <c r="G36" s="472"/>
      <c r="H36" s="472"/>
      <c r="I36" s="472"/>
      <c r="J36" s="472"/>
      <c r="K36" s="472"/>
      <c r="L36" s="472"/>
      <c r="M36" s="472"/>
      <c r="N36" s="472"/>
      <c r="O36" s="472"/>
      <c r="P36" s="465" t="str">
        <f>IF(Q12&gt;0,SUMIF($AW$17:$AW$31,7,$AX$17:$AZ$31),"X")</f>
        <v>X</v>
      </c>
      <c r="Q36" s="465"/>
      <c r="R36" s="465"/>
      <c r="S36" s="51" t="s">
        <v>55</v>
      </c>
      <c r="T36" s="99">
        <f>T12</f>
        <v>0</v>
      </c>
      <c r="U36" s="472"/>
      <c r="V36" s="472"/>
      <c r="W36" s="472"/>
      <c r="X36" s="472"/>
      <c r="Y36" s="472"/>
      <c r="Z36" s="472"/>
      <c r="AA36" s="472"/>
      <c r="AB36" s="472"/>
      <c r="AC36" s="472"/>
      <c r="AD36" s="472"/>
      <c r="AE36" s="472"/>
      <c r="AF36" s="465" t="str">
        <f>IF(AH12&gt;0,SUMIF($AW$17:$AW$31,8,$AX$17:$AZ$31),"X")</f>
        <v>X</v>
      </c>
      <c r="AG36" s="465"/>
      <c r="AH36" s="465"/>
      <c r="AI36" s="51" t="s">
        <v>53</v>
      </c>
      <c r="AJ36" s="99">
        <f>AK12</f>
        <v>0</v>
      </c>
      <c r="AK36" s="472"/>
      <c r="AL36" s="472"/>
      <c r="AM36" s="472"/>
      <c r="AN36" s="472"/>
      <c r="AO36" s="472"/>
      <c r="AP36" s="472"/>
      <c r="AQ36" s="472"/>
      <c r="AR36" s="472"/>
      <c r="AS36" s="472"/>
      <c r="AT36" s="472"/>
      <c r="AU36" s="472"/>
      <c r="AV36" s="472"/>
      <c r="AW36" s="472"/>
      <c r="AX36" s="465" t="str">
        <f>IF(AY12&gt;0,SUMIF($AW$17:$AW$31,9,$AX$17:$AZ$31),"X")</f>
        <v>X</v>
      </c>
      <c r="AY36" s="465"/>
      <c r="AZ36" s="465"/>
    </row>
    <row r="37" spans="1:52" ht="6" customHeight="1" x14ac:dyDescent="0.25"/>
    <row r="38" spans="1:52" ht="14.1" customHeight="1" x14ac:dyDescent="0.25">
      <c r="A38" s="497" t="s">
        <v>18</v>
      </c>
      <c r="B38" s="498"/>
      <c r="C38" s="498"/>
      <c r="D38" s="498"/>
      <c r="E38" s="498"/>
      <c r="F38" s="498"/>
      <c r="G38" s="498"/>
      <c r="H38" s="469"/>
      <c r="I38" s="469"/>
      <c r="J38" s="469"/>
      <c r="K38" s="469"/>
      <c r="L38" s="469"/>
      <c r="M38" s="469"/>
      <c r="N38" s="469"/>
      <c r="O38" s="469"/>
      <c r="P38" s="469"/>
      <c r="Q38" s="469"/>
      <c r="R38" s="469"/>
      <c r="S38" s="469"/>
      <c r="T38" s="469"/>
      <c r="U38" s="469"/>
      <c r="V38" s="469"/>
      <c r="W38" s="469"/>
      <c r="X38" s="469"/>
      <c r="Y38" s="469"/>
      <c r="Z38" s="469"/>
      <c r="AA38" s="469"/>
      <c r="AB38" s="469"/>
      <c r="AC38" s="469"/>
      <c r="AD38" s="469"/>
      <c r="AE38" s="469"/>
      <c r="AF38" s="469"/>
      <c r="AG38" s="469"/>
      <c r="AH38" s="469"/>
      <c r="AI38" s="469"/>
      <c r="AJ38" s="469"/>
      <c r="AK38" s="469"/>
      <c r="AL38" s="469"/>
      <c r="AM38" s="469"/>
      <c r="AN38" s="469"/>
      <c r="AO38" s="469"/>
      <c r="AP38" s="469"/>
      <c r="AQ38" s="469"/>
      <c r="AR38" s="469"/>
      <c r="AS38" s="469"/>
      <c r="AT38" s="469"/>
      <c r="AU38" s="469"/>
      <c r="AV38" s="469"/>
      <c r="AW38" s="469"/>
      <c r="AX38" s="469"/>
      <c r="AY38" s="469"/>
      <c r="AZ38" s="469"/>
    </row>
    <row r="39" spans="1:52" x14ac:dyDescent="0.25">
      <c r="A39" s="470"/>
      <c r="B39" s="471"/>
      <c r="C39" s="471"/>
      <c r="D39" s="471"/>
      <c r="E39" s="471"/>
      <c r="F39" s="471"/>
      <c r="G39" s="471"/>
      <c r="H39" s="471"/>
      <c r="I39" s="471"/>
      <c r="J39" s="471"/>
      <c r="K39" s="471"/>
      <c r="L39" s="471"/>
      <c r="M39" s="471"/>
      <c r="N39" s="471"/>
      <c r="O39" s="471"/>
      <c r="P39" s="471"/>
      <c r="Q39" s="471"/>
      <c r="R39" s="471"/>
      <c r="S39" s="471"/>
      <c r="T39" s="471"/>
      <c r="U39" s="471"/>
      <c r="V39" s="471"/>
      <c r="W39" s="471"/>
      <c r="X39" s="471"/>
      <c r="Y39" s="471"/>
      <c r="Z39" s="471"/>
      <c r="AA39" s="471"/>
      <c r="AB39" s="471"/>
      <c r="AC39" s="471"/>
      <c r="AD39" s="471"/>
      <c r="AE39" s="471"/>
      <c r="AF39" s="471"/>
      <c r="AG39" s="471"/>
      <c r="AH39" s="471"/>
      <c r="AI39" s="471"/>
      <c r="AJ39" s="471"/>
      <c r="AK39" s="471"/>
      <c r="AL39" s="471"/>
      <c r="AM39" s="471"/>
      <c r="AN39" s="471"/>
      <c r="AO39" s="471"/>
      <c r="AP39" s="471"/>
      <c r="AQ39" s="471"/>
      <c r="AR39" s="471"/>
      <c r="AS39" s="471"/>
      <c r="AT39" s="471"/>
      <c r="AU39" s="471"/>
      <c r="AV39" s="471"/>
      <c r="AW39" s="471"/>
      <c r="AX39" s="471"/>
      <c r="AY39" s="471"/>
      <c r="AZ39" s="471"/>
    </row>
    <row r="40" spans="1:52" ht="12" customHeight="1" x14ac:dyDescent="0.25">
      <c r="A40" s="470"/>
      <c r="B40" s="471"/>
      <c r="C40" s="471"/>
      <c r="D40" s="471"/>
      <c r="E40" s="471"/>
      <c r="F40" s="471"/>
      <c r="G40" s="471"/>
      <c r="H40" s="471"/>
      <c r="I40" s="471"/>
      <c r="J40" s="471"/>
      <c r="K40" s="471"/>
      <c r="L40" s="471"/>
      <c r="M40" s="471"/>
      <c r="N40" s="471"/>
      <c r="O40" s="471"/>
      <c r="P40" s="471"/>
      <c r="Q40" s="471"/>
      <c r="R40" s="471"/>
      <c r="S40" s="471"/>
      <c r="T40" s="471"/>
      <c r="U40" s="471"/>
      <c r="V40" s="471"/>
      <c r="W40" s="471"/>
      <c r="X40" s="471"/>
      <c r="Y40" s="471"/>
      <c r="Z40" s="471"/>
      <c r="AA40" s="471"/>
      <c r="AB40" s="471"/>
      <c r="AC40" s="471"/>
      <c r="AD40" s="471"/>
      <c r="AE40" s="471"/>
      <c r="AF40" s="471"/>
      <c r="AG40" s="471"/>
      <c r="AH40" s="471"/>
      <c r="AI40" s="471"/>
      <c r="AJ40" s="471"/>
      <c r="AK40" s="471"/>
      <c r="AL40" s="471"/>
      <c r="AM40" s="471"/>
      <c r="AN40" s="471"/>
      <c r="AO40" s="471"/>
      <c r="AP40" s="471"/>
      <c r="AQ40" s="471"/>
      <c r="AR40" s="471"/>
      <c r="AS40" s="471"/>
      <c r="AT40" s="471"/>
      <c r="AU40" s="471"/>
      <c r="AV40" s="471"/>
      <c r="AW40" s="471"/>
      <c r="AX40" s="471"/>
      <c r="AY40" s="471"/>
      <c r="AZ40" s="471"/>
    </row>
    <row r="41" spans="1:52" ht="6" customHeight="1" x14ac:dyDescent="0.25"/>
    <row r="42" spans="1:52" ht="15" customHeight="1" x14ac:dyDescent="0.25">
      <c r="A42" s="551" t="s">
        <v>61</v>
      </c>
      <c r="B42" s="551"/>
      <c r="C42" s="551"/>
      <c r="D42" s="551"/>
      <c r="E42" s="551"/>
      <c r="F42" s="551"/>
      <c r="G42" s="551"/>
      <c r="H42" s="551"/>
      <c r="I42" s="551"/>
      <c r="J42" s="551"/>
      <c r="K42" s="551"/>
      <c r="L42" s="551"/>
      <c r="M42" s="551"/>
      <c r="N42" s="551"/>
      <c r="O42" s="551"/>
      <c r="P42" s="551"/>
      <c r="Q42" s="551"/>
      <c r="R42" s="551"/>
      <c r="S42" s="551"/>
      <c r="T42" s="551"/>
      <c r="U42" s="551"/>
      <c r="V42" s="551"/>
      <c r="W42" s="551"/>
      <c r="X42" s="551"/>
      <c r="Y42" s="551"/>
      <c r="Z42" s="551"/>
      <c r="AA42" s="551"/>
      <c r="AB42" s="551"/>
      <c r="AC42" s="551"/>
      <c r="AD42" s="551"/>
      <c r="AE42" s="551"/>
      <c r="AF42" s="551"/>
      <c r="AG42" s="551"/>
      <c r="AH42" s="312"/>
      <c r="AI42" s="312"/>
      <c r="AJ42" s="312"/>
      <c r="AK42" s="312"/>
      <c r="AL42" s="303" t="s">
        <v>48</v>
      </c>
      <c r="AM42" s="552"/>
      <c r="AN42" s="552"/>
      <c r="AO42" s="552"/>
      <c r="AP42" s="552"/>
      <c r="AQ42" s="552"/>
      <c r="AR42" s="552"/>
      <c r="AS42" s="552"/>
      <c r="AT42" s="552"/>
      <c r="AU42" s="552"/>
      <c r="AV42" s="552"/>
      <c r="AW42" s="552"/>
      <c r="AX42" s="552"/>
      <c r="AY42" s="552"/>
      <c r="AZ42" s="552"/>
    </row>
    <row r="43" spans="1:52" ht="12" customHeight="1" x14ac:dyDescent="0.25">
      <c r="A43" s="320" t="s">
        <v>34</v>
      </c>
      <c r="B43" s="321"/>
      <c r="C43" s="321"/>
      <c r="D43" s="321"/>
      <c r="E43" s="321"/>
      <c r="F43" s="322"/>
      <c r="G43" s="58" t="str">
        <f>IF(SUM(AL43:AZ43)&gt;0,"X","")</f>
        <v/>
      </c>
      <c r="H43" s="542" t="s">
        <v>35</v>
      </c>
      <c r="I43" s="543"/>
      <c r="J43" s="543"/>
      <c r="K43" s="543"/>
      <c r="L43" s="543"/>
      <c r="M43" s="543"/>
      <c r="N43" s="543"/>
      <c r="O43" s="543"/>
      <c r="P43" s="543"/>
      <c r="Q43" s="543"/>
      <c r="R43" s="543"/>
      <c r="S43" s="543"/>
      <c r="T43" s="543"/>
      <c r="U43" s="543"/>
      <c r="V43" s="543"/>
      <c r="W43" s="543"/>
      <c r="X43" s="543"/>
      <c r="Y43" s="543"/>
      <c r="Z43" s="543"/>
      <c r="AA43" s="543"/>
      <c r="AB43" s="543"/>
      <c r="AC43" s="543"/>
      <c r="AD43" s="543"/>
      <c r="AE43" s="543"/>
      <c r="AF43" s="543"/>
      <c r="AG43" s="544"/>
      <c r="AH43" s="545" t="str">
        <f>IF(G43="X",AH42+16,"------")</f>
        <v>------</v>
      </c>
      <c r="AI43" s="546"/>
      <c r="AJ43" s="546"/>
      <c r="AK43" s="547"/>
      <c r="AL43" s="55" t="str">
        <f>IF($AW17=0,"",IF($AX17&lt;10000,"",IF(AL44=1,"",1)))</f>
        <v/>
      </c>
      <c r="AM43" s="54" t="str">
        <f>IF($AW18=0,"",IF($AX18&lt;10000,"",IF(AM44=2,"",2)))</f>
        <v/>
      </c>
      <c r="AN43" s="54" t="str">
        <f>IF($AW19=0,"",IF($AX19&lt;10000,"",IF(AN44=3,"",3)))</f>
        <v/>
      </c>
      <c r="AO43" s="54" t="str">
        <f>IF($AW20=0,"",IF($AX20&lt;10000,"",IF(AO44=4,"",4)))</f>
        <v/>
      </c>
      <c r="AP43" s="54" t="str">
        <f>IF($AW21=0,"",IF($AX21&lt;10000,"",IF(AP44=5,"",5)))</f>
        <v/>
      </c>
      <c r="AQ43" s="54" t="str">
        <f>IF($AW22=0,"",IF($AX22&lt;10000,"",IF(AQ44=6,"",6)))</f>
        <v/>
      </c>
      <c r="AR43" s="54" t="str">
        <f>IF($AW23=0,"",IF($AX23&lt;10000,"",IF(AR44=7,"",7)))</f>
        <v/>
      </c>
      <c r="AS43" s="54" t="str">
        <f>IF($AW24=0,"",IF($AX24&lt;10000,"",IF(AS44=8,"",8)))</f>
        <v/>
      </c>
      <c r="AT43" s="54" t="str">
        <f>IF($AW25=0,"",IF($AX25&lt;10000,"",IF(AT44=9,"",9)))</f>
        <v/>
      </c>
      <c r="AU43" s="54" t="str">
        <f>IF($AW26=0,"",IF($AX26&lt;10000,"",IF(AU44=10,"",10)))</f>
        <v/>
      </c>
      <c r="AV43" s="54" t="str">
        <f>IF($AW27=0,"",IF($AX27&lt;10000,"",IF(AV44=11,"",11)))</f>
        <v/>
      </c>
      <c r="AW43" s="54" t="str">
        <f>IF($AW28=0,"",IF($AX28&lt;10000,"",IF(AW44=12,"",12)))</f>
        <v/>
      </c>
      <c r="AX43" s="54" t="str">
        <f>IF($AW29=0,"",IF($AX29&lt;10000,"",IF(AX44=13,"",13)))</f>
        <v/>
      </c>
      <c r="AY43" s="54" t="str">
        <f>IF($AW30=0,"",IF($AX30&lt;10000,"",IF(AY44=14,"",14)))</f>
        <v/>
      </c>
      <c r="AZ43" s="54" t="str">
        <f>IF($AW31=0,"",IF($AX31&lt;10000,"",IF(AZ44=15,"",15)))</f>
        <v/>
      </c>
    </row>
    <row r="44" spans="1:52" ht="12" customHeight="1" x14ac:dyDescent="0.25">
      <c r="A44" s="320"/>
      <c r="B44" s="321"/>
      <c r="C44" s="321"/>
      <c r="D44" s="321"/>
      <c r="E44" s="321"/>
      <c r="F44" s="322"/>
      <c r="G44" s="59" t="str">
        <f>IF(SUM(AL44:AZ44)&gt;0,"X","")</f>
        <v/>
      </c>
      <c r="H44" s="542" t="s">
        <v>21</v>
      </c>
      <c r="I44" s="543"/>
      <c r="J44" s="543"/>
      <c r="K44" s="543"/>
      <c r="L44" s="543"/>
      <c r="M44" s="543"/>
      <c r="N44" s="543"/>
      <c r="O44" s="543"/>
      <c r="P44" s="543"/>
      <c r="Q44" s="543"/>
      <c r="R44" s="543"/>
      <c r="S44" s="543"/>
      <c r="T44" s="543"/>
      <c r="U44" s="543"/>
      <c r="V44" s="543"/>
      <c r="W44" s="543"/>
      <c r="X44" s="543"/>
      <c r="Y44" s="543"/>
      <c r="Z44" s="543"/>
      <c r="AA44" s="543"/>
      <c r="AB44" s="543"/>
      <c r="AC44" s="543"/>
      <c r="AD44" s="543"/>
      <c r="AE44" s="543"/>
      <c r="AF44" s="543"/>
      <c r="AG44" s="543"/>
      <c r="AH44" s="543"/>
      <c r="AI44" s="543"/>
      <c r="AJ44" s="543"/>
      <c r="AK44" s="544"/>
      <c r="AL44" s="71" t="str">
        <f>IF(AW17=0,"",IF(COUNTA(V17:AV17)=1,1,""))</f>
        <v/>
      </c>
      <c r="AM44" s="72" t="str">
        <f>IF($AW18=0,"",IF(COUNTA($V18:$AV18)=1,2,""))</f>
        <v/>
      </c>
      <c r="AN44" s="72" t="str">
        <f>IF($AW19=0,"",IF(COUNTA($V19:$AV19)=1,3,""))</f>
        <v/>
      </c>
      <c r="AO44" s="72" t="str">
        <f>IF($AW20=0,"",IF(COUNTA($V20:$AV20)=1,4,""))</f>
        <v/>
      </c>
      <c r="AP44" s="72" t="str">
        <f>IF($AW21=0,"",IF(COUNTA($V21:$AV21)=1,5,""))</f>
        <v/>
      </c>
      <c r="AQ44" s="72" t="str">
        <f>IF($AW22=0,"",IF(COUNTA($V22:$AV22)=1,6,""))</f>
        <v/>
      </c>
      <c r="AR44" s="72" t="str">
        <f>IF($AW23=0,"",IF(COUNTA($V23:$AV23)=1,7,""))</f>
        <v/>
      </c>
      <c r="AS44" s="72" t="str">
        <f>IF($AW24=0,"",IF(COUNTA($V24:$AV24)=1,8,""))</f>
        <v/>
      </c>
      <c r="AT44" s="72" t="str">
        <f>IF($AW25=0,"",IF(COUNTA($V25:$AV25)=1,9,""))</f>
        <v/>
      </c>
      <c r="AU44" s="72" t="str">
        <f>IF($AW26=0,"",IF(COUNTA($V26:$AV26)=1,10,""))</f>
        <v/>
      </c>
      <c r="AV44" s="72" t="str">
        <f>IF($AW27=0,"",IF(COUNTA($V27:$AV27)=1,11,""))</f>
        <v/>
      </c>
      <c r="AW44" s="72" t="str">
        <f>IF($AW28=0,"",IF(COUNTA($V28:$AV28)=1,12,""))</f>
        <v/>
      </c>
      <c r="AX44" s="72" t="str">
        <f>IF($AW29=0,"",IF(COUNTA($V29:$AV29)=1,13,""))</f>
        <v/>
      </c>
      <c r="AY44" s="72" t="str">
        <f>IF($AW30=0,"",IF(COUNTA($V30:$AV30)=1,14,""))</f>
        <v/>
      </c>
      <c r="AZ44" s="72" t="str">
        <f>IF($AW31=0,"",IF(COUNTA($V31:$AV31)=1,15,""))</f>
        <v/>
      </c>
    </row>
    <row r="45" spans="1:52" ht="12" customHeight="1" x14ac:dyDescent="0.25">
      <c r="A45" s="323"/>
      <c r="B45" s="324"/>
      <c r="C45" s="324"/>
      <c r="D45" s="324"/>
      <c r="E45" s="324"/>
      <c r="F45" s="325"/>
      <c r="G45" s="58" t="str">
        <f>IF(SUM(AL45:AZ45)&gt;0,"X","")</f>
        <v/>
      </c>
      <c r="H45" s="548" t="s">
        <v>30</v>
      </c>
      <c r="I45" s="549"/>
      <c r="J45" s="549"/>
      <c r="K45" s="549"/>
      <c r="L45" s="549"/>
      <c r="M45" s="549"/>
      <c r="N45" s="549"/>
      <c r="O45" s="549"/>
      <c r="P45" s="549"/>
      <c r="Q45" s="549"/>
      <c r="R45" s="549"/>
      <c r="S45" s="549"/>
      <c r="T45" s="549"/>
      <c r="U45" s="549"/>
      <c r="V45" s="549"/>
      <c r="W45" s="549"/>
      <c r="X45" s="549"/>
      <c r="Y45" s="549"/>
      <c r="Z45" s="549"/>
      <c r="AA45" s="549"/>
      <c r="AB45" s="549"/>
      <c r="AC45" s="549"/>
      <c r="AD45" s="549"/>
      <c r="AE45" s="549"/>
      <c r="AF45" s="549"/>
      <c r="AG45" s="549"/>
      <c r="AH45" s="549"/>
      <c r="AI45" s="549"/>
      <c r="AJ45" s="549"/>
      <c r="AK45" s="550"/>
      <c r="AL45" s="71" t="str">
        <f>IF(AW17=0,"",IF(AX17&gt;=10000,"",IF(AL43=1,"",1)))</f>
        <v/>
      </c>
      <c r="AM45" s="72" t="str">
        <f>IF(AW18=0,"",IF(AX18&gt;=10000,"",IF(AM43=2,"",2)))</f>
        <v/>
      </c>
      <c r="AN45" s="72" t="str">
        <f>IF(AW19=0,"",IF(AX19&gt;=10000,"",IF(AN43=3,"",3)))</f>
        <v/>
      </c>
      <c r="AO45" s="72" t="str">
        <f>IF(AW20=0,"",IF(AX20&gt;=10000,"",IF(AO43=4,"",4)))</f>
        <v/>
      </c>
      <c r="AP45" s="72" t="str">
        <f>IF(AW21=0,"",IF(AX21&gt;=10000,"",IF(AP43=5,"",5)))</f>
        <v/>
      </c>
      <c r="AQ45" s="72" t="str">
        <f>IF(AW22=0,"",IF(AX22&gt;=10000,"",IF(AQ43=6,"",6)))</f>
        <v/>
      </c>
      <c r="AR45" s="72" t="str">
        <f>IF(AW23=0,"",IF(AX23&gt;=10000,"",IF(AR43=7,"",7)))</f>
        <v/>
      </c>
      <c r="AS45" s="72" t="str">
        <f>IF(AW24=0,"",IF(AX24&gt;=10000,"",IF(AS43=8,"",8)))</f>
        <v/>
      </c>
      <c r="AT45" s="72" t="str">
        <f>IF(AW25=0,"",IF(AX25&gt;=10000,"",IF(AT43=9,"",9)))</f>
        <v/>
      </c>
      <c r="AU45" s="72" t="str">
        <f>IF(AW26=0,"",IF(AX26&gt;=10000,"",IF(AU43=10,"",10)))</f>
        <v/>
      </c>
      <c r="AV45" s="72" t="str">
        <f>IF(AW27=0,"",IF(AX27&gt;=10000,"",IF(AV43=11,"",11)))</f>
        <v/>
      </c>
      <c r="AW45" s="72" t="str">
        <f>IF(AW28=0,"",IF(AX28&gt;=10000,"",IF(AW43=12,"",12)))</f>
        <v/>
      </c>
      <c r="AX45" s="72" t="str">
        <f>IF(AW29=0,"",IF(AX29&gt;=10000,"",IF(AX43=13,"",13)))</f>
        <v/>
      </c>
      <c r="AY45" s="72" t="str">
        <f>IF(AW30=0,"",IF(AX30&gt;=10000,"",IF(AY43=14,"",14)))</f>
        <v/>
      </c>
      <c r="AZ45" s="72" t="str">
        <f>IF(AW31=0,"",IF(AX31&gt;=10000,"",IF(AZ43=15,"",15)))</f>
        <v/>
      </c>
    </row>
    <row r="46" spans="1:52" ht="12" customHeight="1" x14ac:dyDescent="0.25"/>
    <row r="47" spans="1:52" ht="12" customHeight="1" x14ac:dyDescent="0.25">
      <c r="H47" s="268" t="s">
        <v>22</v>
      </c>
      <c r="I47" s="268"/>
      <c r="J47" s="268"/>
      <c r="K47" s="268"/>
      <c r="L47" s="268"/>
      <c r="M47" s="268"/>
      <c r="N47" s="268"/>
      <c r="O47" s="268"/>
      <c r="P47" s="268"/>
      <c r="Q47" s="268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269"/>
      <c r="AD47" s="269"/>
      <c r="AE47" s="269"/>
      <c r="AF47" s="269"/>
      <c r="AG47" s="269"/>
      <c r="AH47" s="269"/>
      <c r="AI47" s="269"/>
      <c r="AJ47" s="269"/>
      <c r="AK47" s="269"/>
      <c r="AL47" s="269"/>
      <c r="AM47" s="269"/>
      <c r="AN47" s="269"/>
      <c r="AO47" s="269"/>
      <c r="AP47" s="269"/>
      <c r="AQ47" s="269"/>
    </row>
    <row r="48" spans="1:52" ht="12" customHeight="1" x14ac:dyDescent="0.25">
      <c r="J48" s="10"/>
      <c r="K48" s="11"/>
      <c r="L48" s="11"/>
      <c r="M48" s="11"/>
      <c r="N48" s="11"/>
      <c r="V48" s="12" t="s">
        <v>31</v>
      </c>
      <c r="AD48" s="14" t="s">
        <v>32</v>
      </c>
      <c r="AG48" s="13"/>
      <c r="AH48" s="13"/>
      <c r="AI48" s="13"/>
      <c r="AJ48" s="13"/>
      <c r="AK48" s="13"/>
    </row>
    <row r="49" ht="12" customHeight="1" x14ac:dyDescent="0.25"/>
    <row r="50" ht="12" customHeight="1" x14ac:dyDescent="0.25"/>
    <row r="51" ht="12" customHeight="1" x14ac:dyDescent="0.25"/>
    <row r="52" ht="12" customHeight="1" x14ac:dyDescent="0.25"/>
    <row r="53" ht="12" customHeight="1" x14ac:dyDescent="0.25"/>
  </sheetData>
  <sheetProtection sheet="1" objects="1" scenarios="1" selectLockedCells="1"/>
  <mergeCells count="318">
    <mergeCell ref="A43:F45"/>
    <mergeCell ref="H43:AG43"/>
    <mergeCell ref="AH43:AK43"/>
    <mergeCell ref="H44:AK44"/>
    <mergeCell ref="H45:AK45"/>
    <mergeCell ref="H47:Q47"/>
    <mergeCell ref="AC47:AQ47"/>
    <mergeCell ref="A38:G38"/>
    <mergeCell ref="H38:AZ38"/>
    <mergeCell ref="A39:AZ40"/>
    <mergeCell ref="A42:AG42"/>
    <mergeCell ref="AH42:AK42"/>
    <mergeCell ref="AL42:AZ42"/>
    <mergeCell ref="B36:O36"/>
    <mergeCell ref="P36:R36"/>
    <mergeCell ref="T36:AE36"/>
    <mergeCell ref="AF36:AH36"/>
    <mergeCell ref="AJ36:AW36"/>
    <mergeCell ref="AX36:AZ36"/>
    <mergeCell ref="B35:O35"/>
    <mergeCell ref="P35:R35"/>
    <mergeCell ref="T35:AE35"/>
    <mergeCell ref="AF35:AH35"/>
    <mergeCell ref="AJ35:AW35"/>
    <mergeCell ref="AX35:AZ35"/>
    <mergeCell ref="T30:U30"/>
    <mergeCell ref="V30:X30"/>
    <mergeCell ref="B34:O34"/>
    <mergeCell ref="P34:R34"/>
    <mergeCell ref="T34:AE34"/>
    <mergeCell ref="AF34:AH34"/>
    <mergeCell ref="AJ34:AW34"/>
    <mergeCell ref="AX34:AZ34"/>
    <mergeCell ref="AT31:AV31"/>
    <mergeCell ref="AX31:AZ31"/>
    <mergeCell ref="A33:AH33"/>
    <mergeCell ref="AI33:AT33"/>
    <mergeCell ref="AU33:AX33"/>
    <mergeCell ref="AY33:AZ33"/>
    <mergeCell ref="AB31:AD31"/>
    <mergeCell ref="AE31:AG31"/>
    <mergeCell ref="AH31:AJ31"/>
    <mergeCell ref="AK31:AM31"/>
    <mergeCell ref="AN31:AP31"/>
    <mergeCell ref="AQ31:AS31"/>
    <mergeCell ref="I28:Q28"/>
    <mergeCell ref="R28:S28"/>
    <mergeCell ref="T28:U28"/>
    <mergeCell ref="V28:X28"/>
    <mergeCell ref="AQ30:AS30"/>
    <mergeCell ref="AT30:AV30"/>
    <mergeCell ref="AX30:AZ30"/>
    <mergeCell ref="B31:D31"/>
    <mergeCell ref="E31:H31"/>
    <mergeCell ref="I31:Q31"/>
    <mergeCell ref="R31:S31"/>
    <mergeCell ref="T31:U31"/>
    <mergeCell ref="V31:X31"/>
    <mergeCell ref="Y31:AA31"/>
    <mergeCell ref="Y30:AA30"/>
    <mergeCell ref="AB30:AD30"/>
    <mergeCell ref="AE30:AG30"/>
    <mergeCell ref="AH30:AJ30"/>
    <mergeCell ref="AK30:AM30"/>
    <mergeCell ref="AN30:AP30"/>
    <mergeCell ref="B30:D30"/>
    <mergeCell ref="E30:H30"/>
    <mergeCell ref="I30:Q30"/>
    <mergeCell ref="R30:S30"/>
    <mergeCell ref="AH29:AJ29"/>
    <mergeCell ref="AK29:AM29"/>
    <mergeCell ref="AN29:AP29"/>
    <mergeCell ref="AQ29:AS29"/>
    <mergeCell ref="AT29:AV29"/>
    <mergeCell ref="AX29:AZ29"/>
    <mergeCell ref="AX28:AZ28"/>
    <mergeCell ref="B29:D29"/>
    <mergeCell ref="E29:H29"/>
    <mergeCell ref="I29:Q29"/>
    <mergeCell ref="R29:S29"/>
    <mergeCell ref="T29:U29"/>
    <mergeCell ref="V29:X29"/>
    <mergeCell ref="Y29:AA29"/>
    <mergeCell ref="AB29:AD29"/>
    <mergeCell ref="AE29:AG29"/>
    <mergeCell ref="AE28:AG28"/>
    <mergeCell ref="AH28:AJ28"/>
    <mergeCell ref="AK28:AM28"/>
    <mergeCell ref="AN28:AP28"/>
    <mergeCell ref="AQ28:AS28"/>
    <mergeCell ref="AT28:AV28"/>
    <mergeCell ref="B28:D28"/>
    <mergeCell ref="E28:H28"/>
    <mergeCell ref="B26:D26"/>
    <mergeCell ref="E26:H26"/>
    <mergeCell ref="I26:Q26"/>
    <mergeCell ref="R26:S26"/>
    <mergeCell ref="T26:U26"/>
    <mergeCell ref="AE27:AG27"/>
    <mergeCell ref="AH27:AJ27"/>
    <mergeCell ref="AK27:AM27"/>
    <mergeCell ref="AN27:AP27"/>
    <mergeCell ref="AN24:AP24"/>
    <mergeCell ref="AQ24:AS24"/>
    <mergeCell ref="AT24:AV24"/>
    <mergeCell ref="B24:D24"/>
    <mergeCell ref="E24:H24"/>
    <mergeCell ref="I24:Q24"/>
    <mergeCell ref="Y28:AA28"/>
    <mergeCell ref="AB28:AD28"/>
    <mergeCell ref="AB27:AD27"/>
    <mergeCell ref="AQ26:AS26"/>
    <mergeCell ref="AT26:AV26"/>
    <mergeCell ref="B27:D27"/>
    <mergeCell ref="E27:H27"/>
    <mergeCell ref="I27:Q27"/>
    <mergeCell ref="R27:S27"/>
    <mergeCell ref="T27:U27"/>
    <mergeCell ref="V27:X27"/>
    <mergeCell ref="Y27:AA27"/>
    <mergeCell ref="Y26:AA26"/>
    <mergeCell ref="AB26:AD26"/>
    <mergeCell ref="AE26:AG26"/>
    <mergeCell ref="AH26:AJ26"/>
    <mergeCell ref="AK26:AM26"/>
    <mergeCell ref="AN26:AP26"/>
    <mergeCell ref="B25:D25"/>
    <mergeCell ref="E25:H25"/>
    <mergeCell ref="I25:Q25"/>
    <mergeCell ref="R25:S25"/>
    <mergeCell ref="T25:U25"/>
    <mergeCell ref="V25:X25"/>
    <mergeCell ref="Y25:AA25"/>
    <mergeCell ref="AB25:AD25"/>
    <mergeCell ref="AE25:AG25"/>
    <mergeCell ref="AH25:AJ25"/>
    <mergeCell ref="AK25:AM25"/>
    <mergeCell ref="AN25:AP25"/>
    <mergeCell ref="AQ25:AS25"/>
    <mergeCell ref="V26:X26"/>
    <mergeCell ref="AT27:AV27"/>
    <mergeCell ref="AX27:AZ27"/>
    <mergeCell ref="AT25:AV25"/>
    <mergeCell ref="AX25:AZ25"/>
    <mergeCell ref="AX26:AZ26"/>
    <mergeCell ref="AQ27:AS27"/>
    <mergeCell ref="R24:S24"/>
    <mergeCell ref="T24:U24"/>
    <mergeCell ref="V24:X24"/>
    <mergeCell ref="Y24:AA24"/>
    <mergeCell ref="AB24:AD24"/>
    <mergeCell ref="AB23:AD23"/>
    <mergeCell ref="AQ22:AS22"/>
    <mergeCell ref="AT22:AV22"/>
    <mergeCell ref="AX22:AZ22"/>
    <mergeCell ref="AE22:AG22"/>
    <mergeCell ref="AH22:AJ22"/>
    <mergeCell ref="AK22:AM22"/>
    <mergeCell ref="AN22:AP22"/>
    <mergeCell ref="AT23:AV23"/>
    <mergeCell ref="AX23:AZ23"/>
    <mergeCell ref="AE23:AG23"/>
    <mergeCell ref="AH23:AJ23"/>
    <mergeCell ref="AK23:AM23"/>
    <mergeCell ref="AN23:AP23"/>
    <mergeCell ref="AQ23:AS23"/>
    <mergeCell ref="AX24:AZ24"/>
    <mergeCell ref="AE24:AG24"/>
    <mergeCell ref="AH24:AJ24"/>
    <mergeCell ref="AK24:AM24"/>
    <mergeCell ref="Y23:AA23"/>
    <mergeCell ref="Y22:AA22"/>
    <mergeCell ref="AB22:AD22"/>
    <mergeCell ref="B22:D22"/>
    <mergeCell ref="E22:H22"/>
    <mergeCell ref="I22:Q22"/>
    <mergeCell ref="R22:S22"/>
    <mergeCell ref="T22:U22"/>
    <mergeCell ref="V22:X22"/>
    <mergeCell ref="I20:Q20"/>
    <mergeCell ref="R20:S20"/>
    <mergeCell ref="T20:U20"/>
    <mergeCell ref="V20:X20"/>
    <mergeCell ref="B23:D23"/>
    <mergeCell ref="E23:H23"/>
    <mergeCell ref="I23:Q23"/>
    <mergeCell ref="R23:S23"/>
    <mergeCell ref="T23:U23"/>
    <mergeCell ref="V23:X23"/>
    <mergeCell ref="AH21:AJ21"/>
    <mergeCell ref="AK21:AM21"/>
    <mergeCell ref="AN21:AP21"/>
    <mergeCell ref="AQ21:AS21"/>
    <mergeCell ref="AT21:AV21"/>
    <mergeCell ref="AX21:AZ21"/>
    <mergeCell ref="AX20:AZ20"/>
    <mergeCell ref="B21:D21"/>
    <mergeCell ref="E21:H21"/>
    <mergeCell ref="I21:Q21"/>
    <mergeCell ref="R21:S21"/>
    <mergeCell ref="T21:U21"/>
    <mergeCell ref="V21:X21"/>
    <mergeCell ref="Y21:AA21"/>
    <mergeCell ref="AB21:AD21"/>
    <mergeCell ref="AE21:AG21"/>
    <mergeCell ref="AE20:AG20"/>
    <mergeCell ref="AH20:AJ20"/>
    <mergeCell ref="AK20:AM20"/>
    <mergeCell ref="AN20:AP20"/>
    <mergeCell ref="AQ20:AS20"/>
    <mergeCell ref="AT20:AV20"/>
    <mergeCell ref="B20:D20"/>
    <mergeCell ref="E20:H20"/>
    <mergeCell ref="Y20:AA20"/>
    <mergeCell ref="AB20:AD20"/>
    <mergeCell ref="AB19:AD19"/>
    <mergeCell ref="AQ18:AS18"/>
    <mergeCell ref="AT18:AV18"/>
    <mergeCell ref="AX18:AZ18"/>
    <mergeCell ref="B19:D19"/>
    <mergeCell ref="E19:H19"/>
    <mergeCell ref="I19:Q19"/>
    <mergeCell ref="R19:S19"/>
    <mergeCell ref="T19:U19"/>
    <mergeCell ref="V19:X19"/>
    <mergeCell ref="Y19:AA19"/>
    <mergeCell ref="Y18:AA18"/>
    <mergeCell ref="AB18:AD18"/>
    <mergeCell ref="AE18:AG18"/>
    <mergeCell ref="AH18:AJ18"/>
    <mergeCell ref="AK18:AM18"/>
    <mergeCell ref="AN18:AP18"/>
    <mergeCell ref="B18:D18"/>
    <mergeCell ref="E18:H18"/>
    <mergeCell ref="I18:Q18"/>
    <mergeCell ref="R18:S18"/>
    <mergeCell ref="T18:U18"/>
    <mergeCell ref="V18:X18"/>
    <mergeCell ref="AT19:AV19"/>
    <mergeCell ref="AX19:AZ19"/>
    <mergeCell ref="AH17:AJ17"/>
    <mergeCell ref="AK17:AM17"/>
    <mergeCell ref="AN17:AP17"/>
    <mergeCell ref="AQ17:AS17"/>
    <mergeCell ref="AT17:AV17"/>
    <mergeCell ref="AX17:AZ17"/>
    <mergeCell ref="AE19:AG19"/>
    <mergeCell ref="AH19:AJ19"/>
    <mergeCell ref="AK19:AM19"/>
    <mergeCell ref="AN19:AP19"/>
    <mergeCell ref="AQ19:AS19"/>
    <mergeCell ref="B17:D17"/>
    <mergeCell ref="E17:H17"/>
    <mergeCell ref="I17:Q17"/>
    <mergeCell ref="R17:S17"/>
    <mergeCell ref="T17:U17"/>
    <mergeCell ref="V17:X17"/>
    <mergeCell ref="Y17:AA17"/>
    <mergeCell ref="AB17:AD17"/>
    <mergeCell ref="AE17:AG17"/>
    <mergeCell ref="BA14:BA16"/>
    <mergeCell ref="V15:AV15"/>
    <mergeCell ref="V16:X16"/>
    <mergeCell ref="Y16:AA16"/>
    <mergeCell ref="AB16:AD16"/>
    <mergeCell ref="AE16:AG16"/>
    <mergeCell ref="AH16:AJ16"/>
    <mergeCell ref="AK16:AM16"/>
    <mergeCell ref="AN16:AP16"/>
    <mergeCell ref="AQ16:AS16"/>
    <mergeCell ref="AT16:AV16"/>
    <mergeCell ref="B12:P12"/>
    <mergeCell ref="T12:AG12"/>
    <mergeCell ref="AK12:AX12"/>
    <mergeCell ref="A14:A16"/>
    <mergeCell ref="B14:Q16"/>
    <mergeCell ref="R14:S16"/>
    <mergeCell ref="T14:U16"/>
    <mergeCell ref="V14:AV14"/>
    <mergeCell ref="AW14:AW16"/>
    <mergeCell ref="AX14:AZ16"/>
    <mergeCell ref="B11:P11"/>
    <mergeCell ref="T11:AG11"/>
    <mergeCell ref="AK11:AX11"/>
    <mergeCell ref="AB7:AJ7"/>
    <mergeCell ref="AK7:AQ7"/>
    <mergeCell ref="AR7:AU7"/>
    <mergeCell ref="AV7:AW7"/>
    <mergeCell ref="AX7:AY7"/>
    <mergeCell ref="A9:AY9"/>
    <mergeCell ref="A7:F7"/>
    <mergeCell ref="H7:I7"/>
    <mergeCell ref="K7:L7"/>
    <mergeCell ref="M7:P7"/>
    <mergeCell ref="Q7:U7"/>
    <mergeCell ref="V7:AA7"/>
    <mergeCell ref="A5:F5"/>
    <mergeCell ref="G5:I5"/>
    <mergeCell ref="J5:O5"/>
    <mergeCell ref="P5:AY5"/>
    <mergeCell ref="A6:K6"/>
    <mergeCell ref="L6:AO6"/>
    <mergeCell ref="AP6:AU6"/>
    <mergeCell ref="AV6:AY6"/>
    <mergeCell ref="B10:P10"/>
    <mergeCell ref="T10:AG10"/>
    <mergeCell ref="AK10:AX10"/>
    <mergeCell ref="A1:AY1"/>
    <mergeCell ref="J3:AE3"/>
    <mergeCell ref="AF3:AI3"/>
    <mergeCell ref="AJ3:AL3"/>
    <mergeCell ref="AM3:AP3"/>
    <mergeCell ref="J4:O4"/>
    <mergeCell ref="P4:R4"/>
    <mergeCell ref="S4:X4"/>
    <mergeCell ref="Y4:AB4"/>
    <mergeCell ref="AC4:AF4"/>
    <mergeCell ref="AG4:AP4"/>
  </mergeCells>
  <conditionalFormatting sqref="AH42">
    <cfRule type="expression" dxfId="29" priority="12">
      <formula>IF(AH42=0,1,0)</formula>
    </cfRule>
  </conditionalFormatting>
  <conditionalFormatting sqref="AM3">
    <cfRule type="expression" dxfId="28" priority="11">
      <formula>IF(AM3=0,1,0)</formula>
    </cfRule>
  </conditionalFormatting>
  <conditionalFormatting sqref="AV6:AY6">
    <cfRule type="expression" dxfId="27" priority="10">
      <formula>IF(AV6=0,1,0)</formula>
    </cfRule>
  </conditionalFormatting>
  <conditionalFormatting sqref="AR7:AU7">
    <cfRule type="expression" dxfId="26" priority="9">
      <formula>IF(AR7=0,1,0)</formula>
    </cfRule>
  </conditionalFormatting>
  <conditionalFormatting sqref="J7 G7">
    <cfRule type="expression" dxfId="25" priority="6">
      <formula>IF($J$7&gt;0,1,0)</formula>
    </cfRule>
    <cfRule type="expression" dxfId="24" priority="7" stopIfTrue="1">
      <formula>IF($G$7=0,1,0)</formula>
    </cfRule>
  </conditionalFormatting>
  <conditionalFormatting sqref="G5">
    <cfRule type="expression" dxfId="23" priority="8" stopIfTrue="1">
      <formula>IF($G$5=0,1,0)</formula>
    </cfRule>
  </conditionalFormatting>
  <conditionalFormatting sqref="Q7">
    <cfRule type="expression" dxfId="22" priority="2">
      <formula>IF($G$7&gt;0,1,0)</formula>
    </cfRule>
    <cfRule type="expression" dxfId="21" priority="3">
      <formula>IF($Q$7&gt;0,1,0)</formula>
    </cfRule>
    <cfRule type="expression" dxfId="20" priority="4" stopIfTrue="1">
      <formula>IF($J$7&gt;0,1,0)</formula>
    </cfRule>
    <cfRule type="expression" dxfId="19" priority="5">
      <formula>IF($G$7=0,1,0)</formula>
    </cfRule>
  </conditionalFormatting>
  <conditionalFormatting sqref="AV7 AX7">
    <cfRule type="expression" dxfId="18" priority="1">
      <formula>IF(AV7=0,1,0)</formula>
    </cfRule>
  </conditionalFormatting>
  <conditionalFormatting sqref="V17:X31">
    <cfRule type="expression" dxfId="17" priority="13" stopIfTrue="1">
      <formula>IF($Q$10&gt;0,0,1)</formula>
    </cfRule>
    <cfRule type="expression" dxfId="16" priority="14">
      <formula>IF(V17=SMALL($V17:$AV17,1),1,0)</formula>
    </cfRule>
  </conditionalFormatting>
  <conditionalFormatting sqref="Y17:AA31">
    <cfRule type="expression" dxfId="15" priority="15" stopIfTrue="1">
      <formula>IF($AH$10&gt;0,0,1)</formula>
    </cfRule>
    <cfRule type="expression" dxfId="14" priority="16">
      <formula>IF(Y17=SMALL($V17:$AV17,1),1,0)</formula>
    </cfRule>
  </conditionalFormatting>
  <conditionalFormatting sqref="AB17:AD31">
    <cfRule type="expression" dxfId="13" priority="17" stopIfTrue="1">
      <formula>IF($AY$10&gt;0,0,1)</formula>
    </cfRule>
    <cfRule type="expression" dxfId="12" priority="18">
      <formula>IF(AB17=SMALL($V17:$AV17,1),1,0)</formula>
    </cfRule>
  </conditionalFormatting>
  <conditionalFormatting sqref="AE17:AG31">
    <cfRule type="expression" dxfId="11" priority="19" stopIfTrue="1">
      <formula>IF($Q$11&gt;0,0,1)</formula>
    </cfRule>
    <cfRule type="expression" dxfId="10" priority="20">
      <formula>IF(AE17=SMALL($V17:$AV17,1),1,0)</formula>
    </cfRule>
  </conditionalFormatting>
  <conditionalFormatting sqref="AT17:AV31">
    <cfRule type="expression" dxfId="9" priority="21" stopIfTrue="1">
      <formula>IF($AY$12&gt;0,0,1)</formula>
    </cfRule>
    <cfRule type="expression" dxfId="8" priority="22">
      <formula>IF(AT17=SMALL($V17:$AV17,1),1,0)</formula>
    </cfRule>
  </conditionalFormatting>
  <conditionalFormatting sqref="AH17:AJ31">
    <cfRule type="expression" dxfId="7" priority="23" stopIfTrue="1">
      <formula>IF($AH$11&gt;0,0,1)</formula>
    </cfRule>
    <cfRule type="expression" dxfId="6" priority="24">
      <formula>IF(AH17=SMALL($V17:$AV17,1),1,0)</formula>
    </cfRule>
  </conditionalFormatting>
  <conditionalFormatting sqref="AK17:AM31">
    <cfRule type="expression" dxfId="5" priority="25" stopIfTrue="1">
      <formula>IF($AY$11&gt;0,0,1)</formula>
    </cfRule>
    <cfRule type="expression" dxfId="4" priority="26">
      <formula>IF(AK17=SMALL($V17:$AV17,1),1,0)</formula>
    </cfRule>
  </conditionalFormatting>
  <conditionalFormatting sqref="AN17:AP31">
    <cfRule type="expression" dxfId="3" priority="27" stopIfTrue="1">
      <formula>IF($Q$12&gt;0,0,1)</formula>
    </cfRule>
    <cfRule type="expression" dxfId="2" priority="28">
      <formula>IF(AN17=SMALL($V17:$AV17,1),1,0)</formula>
    </cfRule>
  </conditionalFormatting>
  <conditionalFormatting sqref="AQ17:AS31">
    <cfRule type="expression" dxfId="1" priority="29" stopIfTrue="1">
      <formula>IF($AH$12&gt;0,0,1)</formula>
    </cfRule>
    <cfRule type="expression" dxfId="0" priority="30">
      <formula>IF(AQ17=SMALL($V17:$AV17,1),1,0)</formula>
    </cfRule>
  </conditionalFormatting>
  <dataValidations count="5">
    <dataValidation type="date" operator="greaterThanOrEqual" allowBlank="1" showInputMessage="1" showErrorMessage="1" errorTitle="NETEISINGA DATA !" sqref="AH42:AK42">
      <formula1>AR7</formula1>
    </dataValidation>
    <dataValidation type="date" operator="lessThanOrEqual" allowBlank="1" showInputMessage="1" showErrorMessage="1" sqref="Y4:AB4">
      <formula1>AM3</formula1>
    </dataValidation>
    <dataValidation type="date" allowBlank="1" showInputMessage="1" showErrorMessage="1" errorTitle="Neteisinga DATA!!!" sqref="AR7:AU7">
      <formula1>AV6</formula1>
      <formula2>AM3</formula2>
    </dataValidation>
    <dataValidation type="date" operator="lessThanOrEqual" allowBlank="1" showInputMessage="1" showErrorMessage="1" errorTitle="Data turi būti ANKSTESNĖ!!!" sqref="AV6:AY6">
      <formula1>AM3</formula1>
    </dataValidation>
    <dataValidation type="date" operator="greaterThan" allowBlank="1" showInputMessage="1" showErrorMessage="1" sqref="AM3">
      <formula1>36526</formula1>
    </dataValidation>
  </dataValidations>
  <printOptions horizontalCentered="1"/>
  <pageMargins left="7.874015748031496E-2" right="7.874015748031496E-2" top="0.62992125984251968" bottom="0.15748031496062992" header="0.11811023622047245" footer="0.11811023622047245"/>
  <pageSetup paperSize="9" orientation="landscape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showErrorMessage="1">
          <x14:formula1>
            <xm:f>'BVPŽ kodai'!$A$2:$A$9455</xm:f>
          </x14:formula1>
          <xm:sqref>G5:I5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455"/>
  <sheetViews>
    <sheetView workbookViewId="0">
      <pane ySplit="1" topLeftCell="A2" activePane="bottomLeft" state="frozen"/>
      <selection pane="bottomLeft" activeCell="B25" sqref="B25"/>
    </sheetView>
  </sheetViews>
  <sheetFormatPr defaultRowHeight="15" x14ac:dyDescent="0.25"/>
  <cols>
    <col min="1" max="1" width="19.28515625" style="37" customWidth="1"/>
    <col min="2" max="2" width="132.42578125" style="38" bestFit="1" customWidth="1"/>
    <col min="3" max="16384" width="9.140625" style="11"/>
  </cols>
  <sheetData>
    <row r="1" spans="1:2" ht="15.75" thickBot="1" x14ac:dyDescent="0.3">
      <c r="A1" s="35" t="s">
        <v>18968</v>
      </c>
      <c r="B1" s="36" t="s">
        <v>65</v>
      </c>
    </row>
    <row r="2" spans="1:2" x14ac:dyDescent="0.25">
      <c r="A2" s="37" t="s">
        <v>9516</v>
      </c>
      <c r="B2" s="38" t="s">
        <v>66</v>
      </c>
    </row>
    <row r="3" spans="1:2" x14ac:dyDescent="0.25">
      <c r="A3" s="37" t="s">
        <v>9517</v>
      </c>
      <c r="B3" s="38" t="s">
        <v>67</v>
      </c>
    </row>
    <row r="4" spans="1:2" x14ac:dyDescent="0.25">
      <c r="A4" s="37" t="s">
        <v>9518</v>
      </c>
      <c r="B4" s="38" t="s">
        <v>68</v>
      </c>
    </row>
    <row r="5" spans="1:2" x14ac:dyDescent="0.25">
      <c r="A5" s="37" t="s">
        <v>9519</v>
      </c>
      <c r="B5" s="38" t="s">
        <v>69</v>
      </c>
    </row>
    <row r="6" spans="1:2" x14ac:dyDescent="0.25">
      <c r="A6" s="37" t="s">
        <v>9520</v>
      </c>
      <c r="B6" s="38" t="s">
        <v>70</v>
      </c>
    </row>
    <row r="7" spans="1:2" x14ac:dyDescent="0.25">
      <c r="A7" s="37" t="s">
        <v>9521</v>
      </c>
      <c r="B7" s="38" t="s">
        <v>71</v>
      </c>
    </row>
    <row r="8" spans="1:2" x14ac:dyDescent="0.25">
      <c r="A8" s="37" t="s">
        <v>9522</v>
      </c>
      <c r="B8" s="38" t="s">
        <v>72</v>
      </c>
    </row>
    <row r="9" spans="1:2" x14ac:dyDescent="0.25">
      <c r="A9" s="37" t="s">
        <v>9523</v>
      </c>
      <c r="B9" s="38" t="s">
        <v>73</v>
      </c>
    </row>
    <row r="10" spans="1:2" x14ac:dyDescent="0.25">
      <c r="A10" s="37" t="s">
        <v>9524</v>
      </c>
      <c r="B10" s="38" t="s">
        <v>74</v>
      </c>
    </row>
    <row r="11" spans="1:2" x14ac:dyDescent="0.25">
      <c r="A11" s="37" t="s">
        <v>9525</v>
      </c>
      <c r="B11" s="38" t="s">
        <v>75</v>
      </c>
    </row>
    <row r="12" spans="1:2" x14ac:dyDescent="0.25">
      <c r="A12" s="37" t="s">
        <v>9526</v>
      </c>
      <c r="B12" s="38" t="s">
        <v>76</v>
      </c>
    </row>
    <row r="13" spans="1:2" x14ac:dyDescent="0.25">
      <c r="A13" s="37" t="s">
        <v>9527</v>
      </c>
      <c r="B13" s="38" t="s">
        <v>77</v>
      </c>
    </row>
    <row r="14" spans="1:2" x14ac:dyDescent="0.25">
      <c r="A14" s="37" t="s">
        <v>9679</v>
      </c>
      <c r="B14" s="38" t="s">
        <v>78</v>
      </c>
    </row>
    <row r="15" spans="1:2" x14ac:dyDescent="0.25">
      <c r="A15" s="37" t="s">
        <v>9680</v>
      </c>
      <c r="B15" s="38" t="s">
        <v>79</v>
      </c>
    </row>
    <row r="16" spans="1:2" x14ac:dyDescent="0.25">
      <c r="A16" s="37" t="s">
        <v>9681</v>
      </c>
      <c r="B16" s="38" t="s">
        <v>80</v>
      </c>
    </row>
    <row r="17" spans="1:2" x14ac:dyDescent="0.25">
      <c r="A17" s="37" t="s">
        <v>9682</v>
      </c>
      <c r="B17" s="38" t="s">
        <v>81</v>
      </c>
    </row>
    <row r="18" spans="1:2" x14ac:dyDescent="0.25">
      <c r="A18" s="37" t="s">
        <v>9683</v>
      </c>
      <c r="B18" s="38" t="s">
        <v>82</v>
      </c>
    </row>
    <row r="19" spans="1:2" x14ac:dyDescent="0.25">
      <c r="A19" s="37" t="s">
        <v>9684</v>
      </c>
      <c r="B19" s="38" t="s">
        <v>83</v>
      </c>
    </row>
    <row r="20" spans="1:2" x14ac:dyDescent="0.25">
      <c r="A20" s="37" t="s">
        <v>9685</v>
      </c>
      <c r="B20" s="38" t="s">
        <v>84</v>
      </c>
    </row>
    <row r="21" spans="1:2" x14ac:dyDescent="0.25">
      <c r="A21" s="37" t="s">
        <v>9686</v>
      </c>
      <c r="B21" s="38" t="s">
        <v>85</v>
      </c>
    </row>
    <row r="22" spans="1:2" x14ac:dyDescent="0.25">
      <c r="A22" s="37" t="s">
        <v>9687</v>
      </c>
      <c r="B22" s="38" t="s">
        <v>86</v>
      </c>
    </row>
    <row r="23" spans="1:2" x14ac:dyDescent="0.25">
      <c r="A23" s="37" t="s">
        <v>9688</v>
      </c>
      <c r="B23" s="38" t="s">
        <v>87</v>
      </c>
    </row>
    <row r="24" spans="1:2" x14ac:dyDescent="0.25">
      <c r="A24" s="37" t="s">
        <v>9689</v>
      </c>
      <c r="B24" s="38" t="s">
        <v>88</v>
      </c>
    </row>
    <row r="25" spans="1:2" x14ac:dyDescent="0.25">
      <c r="A25" s="37" t="s">
        <v>9690</v>
      </c>
      <c r="B25" s="38" t="s">
        <v>89</v>
      </c>
    </row>
    <row r="26" spans="1:2" x14ac:dyDescent="0.25">
      <c r="A26" s="37" t="s">
        <v>9711</v>
      </c>
      <c r="B26" s="38" t="s">
        <v>90</v>
      </c>
    </row>
    <row r="27" spans="1:2" x14ac:dyDescent="0.25">
      <c r="A27" s="37" t="s">
        <v>9712</v>
      </c>
      <c r="B27" s="38" t="s">
        <v>91</v>
      </c>
    </row>
    <row r="28" spans="1:2" x14ac:dyDescent="0.25">
      <c r="A28" s="37" t="s">
        <v>9713</v>
      </c>
      <c r="B28" s="38" t="s">
        <v>92</v>
      </c>
    </row>
    <row r="29" spans="1:2" x14ac:dyDescent="0.25">
      <c r="A29" s="37" t="s">
        <v>9714</v>
      </c>
      <c r="B29" s="38" t="s">
        <v>93</v>
      </c>
    </row>
    <row r="30" spans="1:2" x14ac:dyDescent="0.25">
      <c r="A30" s="37" t="s">
        <v>9715</v>
      </c>
      <c r="B30" s="38" t="s">
        <v>94</v>
      </c>
    </row>
    <row r="31" spans="1:2" x14ac:dyDescent="0.25">
      <c r="A31" s="37" t="s">
        <v>9716</v>
      </c>
      <c r="B31" s="38" t="s">
        <v>95</v>
      </c>
    </row>
    <row r="32" spans="1:2" x14ac:dyDescent="0.25">
      <c r="A32" s="37" t="s">
        <v>9717</v>
      </c>
      <c r="B32" s="38" t="s">
        <v>96</v>
      </c>
    </row>
    <row r="33" spans="1:2" x14ac:dyDescent="0.25">
      <c r="A33" s="37" t="s">
        <v>9718</v>
      </c>
      <c r="B33" s="38" t="s">
        <v>97</v>
      </c>
    </row>
    <row r="34" spans="1:2" x14ac:dyDescent="0.25">
      <c r="A34" s="37" t="s">
        <v>9719</v>
      </c>
      <c r="B34" s="38" t="s">
        <v>98</v>
      </c>
    </row>
    <row r="35" spans="1:2" x14ac:dyDescent="0.25">
      <c r="A35" s="37" t="s">
        <v>9720</v>
      </c>
      <c r="B35" s="38" t="s">
        <v>99</v>
      </c>
    </row>
    <row r="36" spans="1:2" x14ac:dyDescent="0.25">
      <c r="A36" s="37" t="s">
        <v>9721</v>
      </c>
      <c r="B36" s="38" t="s">
        <v>100</v>
      </c>
    </row>
    <row r="37" spans="1:2" x14ac:dyDescent="0.25">
      <c r="A37" s="37" t="s">
        <v>9722</v>
      </c>
      <c r="B37" s="38" t="s">
        <v>101</v>
      </c>
    </row>
    <row r="38" spans="1:2" x14ac:dyDescent="0.25">
      <c r="A38" s="37" t="s">
        <v>9723</v>
      </c>
      <c r="B38" s="38" t="s">
        <v>102</v>
      </c>
    </row>
    <row r="39" spans="1:2" x14ac:dyDescent="0.25">
      <c r="A39" s="37" t="s">
        <v>9724</v>
      </c>
      <c r="B39" s="38" t="s">
        <v>103</v>
      </c>
    </row>
    <row r="40" spans="1:2" x14ac:dyDescent="0.25">
      <c r="A40" s="37" t="s">
        <v>9725</v>
      </c>
      <c r="B40" s="38" t="s">
        <v>104</v>
      </c>
    </row>
    <row r="41" spans="1:2" x14ac:dyDescent="0.25">
      <c r="A41" s="37" t="s">
        <v>9726</v>
      </c>
      <c r="B41" s="38" t="s">
        <v>105</v>
      </c>
    </row>
    <row r="42" spans="1:2" x14ac:dyDescent="0.25">
      <c r="A42" s="37" t="s">
        <v>9727</v>
      </c>
      <c r="B42" s="38" t="s">
        <v>106</v>
      </c>
    </row>
    <row r="43" spans="1:2" x14ac:dyDescent="0.25">
      <c r="A43" s="37" t="s">
        <v>9728</v>
      </c>
      <c r="B43" s="38" t="s">
        <v>107</v>
      </c>
    </row>
    <row r="44" spans="1:2" x14ac:dyDescent="0.25">
      <c r="A44" s="37" t="s">
        <v>9729</v>
      </c>
      <c r="B44" s="38" t="s">
        <v>108</v>
      </c>
    </row>
    <row r="45" spans="1:2" x14ac:dyDescent="0.25">
      <c r="A45" s="37" t="s">
        <v>9730</v>
      </c>
      <c r="B45" s="38" t="s">
        <v>109</v>
      </c>
    </row>
    <row r="46" spans="1:2" x14ac:dyDescent="0.25">
      <c r="A46" s="37" t="s">
        <v>9731</v>
      </c>
      <c r="B46" s="38" t="s">
        <v>110</v>
      </c>
    </row>
    <row r="47" spans="1:2" x14ac:dyDescent="0.25">
      <c r="A47" s="37" t="s">
        <v>9732</v>
      </c>
      <c r="B47" s="38" t="s">
        <v>111</v>
      </c>
    </row>
    <row r="48" spans="1:2" x14ac:dyDescent="0.25">
      <c r="A48" s="37" t="s">
        <v>9733</v>
      </c>
      <c r="B48" s="38" t="s">
        <v>112</v>
      </c>
    </row>
    <row r="49" spans="1:2" x14ac:dyDescent="0.25">
      <c r="A49" s="37" t="s">
        <v>9734</v>
      </c>
      <c r="B49" s="38" t="s">
        <v>113</v>
      </c>
    </row>
    <row r="50" spans="1:2" x14ac:dyDescent="0.25">
      <c r="A50" s="37" t="s">
        <v>9735</v>
      </c>
      <c r="B50" s="38" t="s">
        <v>114</v>
      </c>
    </row>
    <row r="51" spans="1:2" x14ac:dyDescent="0.25">
      <c r="A51" s="37" t="s">
        <v>9736</v>
      </c>
      <c r="B51" s="38" t="s">
        <v>115</v>
      </c>
    </row>
    <row r="52" spans="1:2" x14ac:dyDescent="0.25">
      <c r="A52" s="37" t="s">
        <v>9737</v>
      </c>
      <c r="B52" s="38" t="s">
        <v>116</v>
      </c>
    </row>
    <row r="53" spans="1:2" x14ac:dyDescent="0.25">
      <c r="A53" s="37" t="s">
        <v>9738</v>
      </c>
      <c r="B53" s="38" t="s">
        <v>117</v>
      </c>
    </row>
    <row r="54" spans="1:2" x14ac:dyDescent="0.25">
      <c r="A54" s="37" t="s">
        <v>9739</v>
      </c>
      <c r="B54" s="38" t="s">
        <v>118</v>
      </c>
    </row>
    <row r="55" spans="1:2" x14ac:dyDescent="0.25">
      <c r="A55" s="37" t="s">
        <v>9740</v>
      </c>
      <c r="B55" s="38" t="s">
        <v>119</v>
      </c>
    </row>
    <row r="56" spans="1:2" x14ac:dyDescent="0.25">
      <c r="A56" s="37" t="s">
        <v>9741</v>
      </c>
      <c r="B56" s="38" t="s">
        <v>120</v>
      </c>
    </row>
    <row r="57" spans="1:2" x14ac:dyDescent="0.25">
      <c r="A57" s="37" t="s">
        <v>9742</v>
      </c>
      <c r="B57" s="38" t="s">
        <v>121</v>
      </c>
    </row>
    <row r="58" spans="1:2" x14ac:dyDescent="0.25">
      <c r="A58" s="37" t="s">
        <v>9743</v>
      </c>
      <c r="B58" s="38" t="s">
        <v>122</v>
      </c>
    </row>
    <row r="59" spans="1:2" x14ac:dyDescent="0.25">
      <c r="A59" s="37" t="s">
        <v>9744</v>
      </c>
      <c r="B59" s="38" t="s">
        <v>123</v>
      </c>
    </row>
    <row r="60" spans="1:2" x14ac:dyDescent="0.25">
      <c r="A60" s="37" t="s">
        <v>9745</v>
      </c>
      <c r="B60" s="38" t="s">
        <v>124</v>
      </c>
    </row>
    <row r="61" spans="1:2" x14ac:dyDescent="0.25">
      <c r="A61" s="37" t="s">
        <v>62</v>
      </c>
      <c r="B61" s="38" t="s">
        <v>125</v>
      </c>
    </row>
    <row r="62" spans="1:2" x14ac:dyDescent="0.25">
      <c r="A62" s="37" t="s">
        <v>9746</v>
      </c>
      <c r="B62" s="38" t="s">
        <v>126</v>
      </c>
    </row>
    <row r="63" spans="1:2" x14ac:dyDescent="0.25">
      <c r="A63" s="37" t="s">
        <v>9747</v>
      </c>
      <c r="B63" s="38" t="s">
        <v>127</v>
      </c>
    </row>
    <row r="64" spans="1:2" x14ac:dyDescent="0.25">
      <c r="A64" s="37" t="s">
        <v>9748</v>
      </c>
      <c r="B64" s="38" t="s">
        <v>128</v>
      </c>
    </row>
    <row r="65" spans="1:2" x14ac:dyDescent="0.25">
      <c r="A65" s="37" t="s">
        <v>9749</v>
      </c>
      <c r="B65" s="38" t="s">
        <v>129</v>
      </c>
    </row>
    <row r="66" spans="1:2" x14ac:dyDescent="0.25">
      <c r="A66" s="37" t="s">
        <v>9750</v>
      </c>
      <c r="B66" s="38" t="s">
        <v>130</v>
      </c>
    </row>
    <row r="67" spans="1:2" x14ac:dyDescent="0.25">
      <c r="A67" s="37" t="s">
        <v>9751</v>
      </c>
      <c r="B67" s="38" t="s">
        <v>131</v>
      </c>
    </row>
    <row r="68" spans="1:2" x14ac:dyDescent="0.25">
      <c r="A68" s="37" t="s">
        <v>9752</v>
      </c>
      <c r="B68" s="38" t="s">
        <v>132</v>
      </c>
    </row>
    <row r="69" spans="1:2" x14ac:dyDescent="0.25">
      <c r="A69" s="37" t="s">
        <v>9753</v>
      </c>
      <c r="B69" s="38" t="s">
        <v>133</v>
      </c>
    </row>
    <row r="70" spans="1:2" x14ac:dyDescent="0.25">
      <c r="A70" s="37" t="s">
        <v>9754</v>
      </c>
      <c r="B70" s="38" t="s">
        <v>134</v>
      </c>
    </row>
    <row r="71" spans="1:2" x14ac:dyDescent="0.25">
      <c r="A71" s="37" t="s">
        <v>9755</v>
      </c>
      <c r="B71" s="38" t="s">
        <v>135</v>
      </c>
    </row>
    <row r="72" spans="1:2" x14ac:dyDescent="0.25">
      <c r="A72" s="37" t="s">
        <v>9756</v>
      </c>
      <c r="B72" s="38" t="s">
        <v>136</v>
      </c>
    </row>
    <row r="73" spans="1:2" x14ac:dyDescent="0.25">
      <c r="A73" s="37" t="s">
        <v>9757</v>
      </c>
      <c r="B73" s="38" t="s">
        <v>137</v>
      </c>
    </row>
    <row r="74" spans="1:2" x14ac:dyDescent="0.25">
      <c r="A74" s="37" t="s">
        <v>9758</v>
      </c>
      <c r="B74" s="38" t="s">
        <v>138</v>
      </c>
    </row>
    <row r="75" spans="1:2" x14ac:dyDescent="0.25">
      <c r="A75" s="37" t="s">
        <v>9759</v>
      </c>
      <c r="B75" s="38" t="s">
        <v>139</v>
      </c>
    </row>
    <row r="76" spans="1:2" x14ac:dyDescent="0.25">
      <c r="A76" s="37" t="s">
        <v>9760</v>
      </c>
      <c r="B76" s="38" t="s">
        <v>140</v>
      </c>
    </row>
    <row r="77" spans="1:2" x14ac:dyDescent="0.25">
      <c r="A77" s="37" t="s">
        <v>9761</v>
      </c>
      <c r="B77" s="38" t="s">
        <v>141</v>
      </c>
    </row>
    <row r="78" spans="1:2" x14ac:dyDescent="0.25">
      <c r="A78" s="37" t="s">
        <v>9762</v>
      </c>
      <c r="B78" s="38" t="s">
        <v>142</v>
      </c>
    </row>
    <row r="79" spans="1:2" x14ac:dyDescent="0.25">
      <c r="A79" s="37" t="s">
        <v>9763</v>
      </c>
      <c r="B79" s="38" t="s">
        <v>143</v>
      </c>
    </row>
    <row r="80" spans="1:2" x14ac:dyDescent="0.25">
      <c r="A80" s="37" t="s">
        <v>9764</v>
      </c>
      <c r="B80" s="38" t="s">
        <v>144</v>
      </c>
    </row>
    <row r="81" spans="1:2" x14ac:dyDescent="0.25">
      <c r="A81" s="37" t="s">
        <v>9765</v>
      </c>
      <c r="B81" s="38" t="s">
        <v>145</v>
      </c>
    </row>
    <row r="82" spans="1:2" x14ac:dyDescent="0.25">
      <c r="A82" s="37" t="s">
        <v>9766</v>
      </c>
      <c r="B82" s="38" t="s">
        <v>146</v>
      </c>
    </row>
    <row r="83" spans="1:2" x14ac:dyDescent="0.25">
      <c r="A83" s="37" t="s">
        <v>9767</v>
      </c>
      <c r="B83" s="38" t="s">
        <v>147</v>
      </c>
    </row>
    <row r="84" spans="1:2" x14ac:dyDescent="0.25">
      <c r="A84" s="37" t="s">
        <v>9768</v>
      </c>
      <c r="B84" s="38" t="s">
        <v>148</v>
      </c>
    </row>
    <row r="85" spans="1:2" x14ac:dyDescent="0.25">
      <c r="A85" s="37" t="s">
        <v>9769</v>
      </c>
      <c r="B85" s="38" t="s">
        <v>149</v>
      </c>
    </row>
    <row r="86" spans="1:2" x14ac:dyDescent="0.25">
      <c r="A86" s="37" t="s">
        <v>9770</v>
      </c>
      <c r="B86" s="38" t="s">
        <v>150</v>
      </c>
    </row>
    <row r="87" spans="1:2" x14ac:dyDescent="0.25">
      <c r="A87" s="37" t="s">
        <v>9771</v>
      </c>
      <c r="B87" s="38" t="s">
        <v>151</v>
      </c>
    </row>
    <row r="88" spans="1:2" x14ac:dyDescent="0.25">
      <c r="A88" s="37" t="s">
        <v>9772</v>
      </c>
      <c r="B88" s="38" t="s">
        <v>152</v>
      </c>
    </row>
    <row r="89" spans="1:2" x14ac:dyDescent="0.25">
      <c r="A89" s="37" t="s">
        <v>9773</v>
      </c>
      <c r="B89" s="38" t="s">
        <v>153</v>
      </c>
    </row>
    <row r="90" spans="1:2" x14ac:dyDescent="0.25">
      <c r="A90" s="37" t="s">
        <v>9774</v>
      </c>
      <c r="B90" s="38" t="s">
        <v>154</v>
      </c>
    </row>
    <row r="91" spans="1:2" x14ac:dyDescent="0.25">
      <c r="A91" s="37" t="s">
        <v>9775</v>
      </c>
      <c r="B91" s="38" t="s">
        <v>155</v>
      </c>
    </row>
    <row r="92" spans="1:2" x14ac:dyDescent="0.25">
      <c r="A92" s="37" t="s">
        <v>9776</v>
      </c>
      <c r="B92" s="38" t="s">
        <v>156</v>
      </c>
    </row>
    <row r="93" spans="1:2" x14ac:dyDescent="0.25">
      <c r="A93" s="37" t="s">
        <v>9777</v>
      </c>
      <c r="B93" s="38" t="s">
        <v>157</v>
      </c>
    </row>
    <row r="94" spans="1:2" x14ac:dyDescent="0.25">
      <c r="A94" s="37" t="s">
        <v>9778</v>
      </c>
      <c r="B94" s="38" t="s">
        <v>158</v>
      </c>
    </row>
    <row r="95" spans="1:2" x14ac:dyDescent="0.25">
      <c r="A95" s="37" t="s">
        <v>9779</v>
      </c>
      <c r="B95" s="38" t="s">
        <v>159</v>
      </c>
    </row>
    <row r="96" spans="1:2" x14ac:dyDescent="0.25">
      <c r="A96" s="37" t="s">
        <v>9780</v>
      </c>
      <c r="B96" s="38" t="s">
        <v>160</v>
      </c>
    </row>
    <row r="97" spans="1:2" x14ac:dyDescent="0.25">
      <c r="A97" s="37" t="s">
        <v>9781</v>
      </c>
      <c r="B97" s="38" t="s">
        <v>161</v>
      </c>
    </row>
    <row r="98" spans="1:2" x14ac:dyDescent="0.25">
      <c r="A98" s="37" t="s">
        <v>9782</v>
      </c>
      <c r="B98" s="38" t="s">
        <v>162</v>
      </c>
    </row>
    <row r="99" spans="1:2" x14ac:dyDescent="0.25">
      <c r="A99" s="37" t="s">
        <v>9783</v>
      </c>
      <c r="B99" s="38" t="s">
        <v>163</v>
      </c>
    </row>
    <row r="100" spans="1:2" x14ac:dyDescent="0.25">
      <c r="A100" s="37" t="s">
        <v>9784</v>
      </c>
      <c r="B100" s="38" t="s">
        <v>164</v>
      </c>
    </row>
    <row r="101" spans="1:2" x14ac:dyDescent="0.25">
      <c r="A101" s="37" t="s">
        <v>9785</v>
      </c>
      <c r="B101" s="38" t="s">
        <v>165</v>
      </c>
    </row>
    <row r="102" spans="1:2" x14ac:dyDescent="0.25">
      <c r="A102" s="37" t="s">
        <v>9786</v>
      </c>
      <c r="B102" s="38" t="s">
        <v>166</v>
      </c>
    </row>
    <row r="103" spans="1:2" x14ac:dyDescent="0.25">
      <c r="A103" s="37" t="s">
        <v>9787</v>
      </c>
      <c r="B103" s="38" t="s">
        <v>167</v>
      </c>
    </row>
    <row r="104" spans="1:2" x14ac:dyDescent="0.25">
      <c r="A104" s="37" t="s">
        <v>9788</v>
      </c>
      <c r="B104" s="38" t="s">
        <v>168</v>
      </c>
    </row>
    <row r="105" spans="1:2" x14ac:dyDescent="0.25">
      <c r="A105" s="37" t="s">
        <v>9789</v>
      </c>
      <c r="B105" s="38" t="s">
        <v>169</v>
      </c>
    </row>
    <row r="106" spans="1:2" x14ac:dyDescent="0.25">
      <c r="A106" s="37" t="s">
        <v>9790</v>
      </c>
      <c r="B106" s="38" t="s">
        <v>170</v>
      </c>
    </row>
    <row r="107" spans="1:2" x14ac:dyDescent="0.25">
      <c r="A107" s="37" t="s">
        <v>9791</v>
      </c>
      <c r="B107" s="38" t="s">
        <v>171</v>
      </c>
    </row>
    <row r="108" spans="1:2" x14ac:dyDescent="0.25">
      <c r="A108" s="37" t="s">
        <v>9792</v>
      </c>
      <c r="B108" s="38" t="s">
        <v>172</v>
      </c>
    </row>
    <row r="109" spans="1:2" x14ac:dyDescent="0.25">
      <c r="A109" s="37" t="s">
        <v>9793</v>
      </c>
      <c r="B109" s="38" t="s">
        <v>173</v>
      </c>
    </row>
    <row r="110" spans="1:2" x14ac:dyDescent="0.25">
      <c r="A110" s="37" t="s">
        <v>9794</v>
      </c>
      <c r="B110" s="38" t="s">
        <v>174</v>
      </c>
    </row>
    <row r="111" spans="1:2" x14ac:dyDescent="0.25">
      <c r="A111" s="37" t="s">
        <v>9795</v>
      </c>
      <c r="B111" s="38" t="s">
        <v>175</v>
      </c>
    </row>
    <row r="112" spans="1:2" x14ac:dyDescent="0.25">
      <c r="A112" s="37" t="s">
        <v>9796</v>
      </c>
      <c r="B112" s="38" t="s">
        <v>176</v>
      </c>
    </row>
    <row r="113" spans="1:2" x14ac:dyDescent="0.25">
      <c r="A113" s="37" t="s">
        <v>9797</v>
      </c>
      <c r="B113" s="38" t="s">
        <v>177</v>
      </c>
    </row>
    <row r="114" spans="1:2" x14ac:dyDescent="0.25">
      <c r="A114" s="37" t="s">
        <v>9798</v>
      </c>
      <c r="B114" s="38" t="s">
        <v>178</v>
      </c>
    </row>
    <row r="115" spans="1:2" x14ac:dyDescent="0.25">
      <c r="A115" s="37" t="s">
        <v>9799</v>
      </c>
      <c r="B115" s="38" t="s">
        <v>179</v>
      </c>
    </row>
    <row r="116" spans="1:2" x14ac:dyDescent="0.25">
      <c r="A116" s="37" t="s">
        <v>9800</v>
      </c>
      <c r="B116" s="38" t="s">
        <v>180</v>
      </c>
    </row>
    <row r="117" spans="1:2" x14ac:dyDescent="0.25">
      <c r="A117" s="37" t="s">
        <v>9801</v>
      </c>
      <c r="B117" s="38" t="s">
        <v>181</v>
      </c>
    </row>
    <row r="118" spans="1:2" x14ac:dyDescent="0.25">
      <c r="A118" s="37" t="s">
        <v>9802</v>
      </c>
      <c r="B118" s="38" t="s">
        <v>182</v>
      </c>
    </row>
    <row r="119" spans="1:2" x14ac:dyDescent="0.25">
      <c r="A119" s="37" t="s">
        <v>9803</v>
      </c>
      <c r="B119" s="38" t="s">
        <v>183</v>
      </c>
    </row>
    <row r="120" spans="1:2" x14ac:dyDescent="0.25">
      <c r="A120" s="37" t="s">
        <v>9804</v>
      </c>
      <c r="B120" s="38" t="s">
        <v>184</v>
      </c>
    </row>
    <row r="121" spans="1:2" x14ac:dyDescent="0.25">
      <c r="A121" s="37" t="s">
        <v>9805</v>
      </c>
      <c r="B121" s="38" t="s">
        <v>185</v>
      </c>
    </row>
    <row r="122" spans="1:2" x14ac:dyDescent="0.25">
      <c r="A122" s="37" t="s">
        <v>9806</v>
      </c>
      <c r="B122" s="38" t="s">
        <v>186</v>
      </c>
    </row>
    <row r="123" spans="1:2" x14ac:dyDescent="0.25">
      <c r="A123" s="37" t="s">
        <v>9807</v>
      </c>
      <c r="B123" s="38" t="s">
        <v>187</v>
      </c>
    </row>
    <row r="124" spans="1:2" x14ac:dyDescent="0.25">
      <c r="A124" s="37" t="s">
        <v>9808</v>
      </c>
      <c r="B124" s="38" t="s">
        <v>188</v>
      </c>
    </row>
    <row r="125" spans="1:2" x14ac:dyDescent="0.25">
      <c r="A125" s="37" t="s">
        <v>9809</v>
      </c>
      <c r="B125" s="38" t="s">
        <v>189</v>
      </c>
    </row>
    <row r="126" spans="1:2" x14ac:dyDescent="0.25">
      <c r="A126" s="37" t="s">
        <v>9810</v>
      </c>
      <c r="B126" s="38" t="s">
        <v>190</v>
      </c>
    </row>
    <row r="127" spans="1:2" x14ac:dyDescent="0.25">
      <c r="A127" s="37" t="s">
        <v>9811</v>
      </c>
      <c r="B127" s="38" t="s">
        <v>191</v>
      </c>
    </row>
    <row r="128" spans="1:2" x14ac:dyDescent="0.25">
      <c r="A128" s="37" t="s">
        <v>9812</v>
      </c>
      <c r="B128" s="38" t="s">
        <v>192</v>
      </c>
    </row>
    <row r="129" spans="1:2" x14ac:dyDescent="0.25">
      <c r="A129" s="37" t="s">
        <v>9813</v>
      </c>
      <c r="B129" s="38" t="s">
        <v>193</v>
      </c>
    </row>
    <row r="130" spans="1:2" x14ac:dyDescent="0.25">
      <c r="A130" s="37" t="s">
        <v>9814</v>
      </c>
      <c r="B130" s="38" t="s">
        <v>194</v>
      </c>
    </row>
    <row r="131" spans="1:2" x14ac:dyDescent="0.25">
      <c r="A131" s="37" t="s">
        <v>9815</v>
      </c>
      <c r="B131" s="38" t="s">
        <v>195</v>
      </c>
    </row>
    <row r="132" spans="1:2" x14ac:dyDescent="0.25">
      <c r="A132" s="37" t="s">
        <v>9816</v>
      </c>
      <c r="B132" s="38" t="s">
        <v>196</v>
      </c>
    </row>
    <row r="133" spans="1:2" x14ac:dyDescent="0.25">
      <c r="A133" s="37" t="s">
        <v>9817</v>
      </c>
      <c r="B133" s="38" t="s">
        <v>197</v>
      </c>
    </row>
    <row r="134" spans="1:2" x14ac:dyDescent="0.25">
      <c r="A134" s="37" t="s">
        <v>9818</v>
      </c>
      <c r="B134" s="38" t="s">
        <v>198</v>
      </c>
    </row>
    <row r="135" spans="1:2" x14ac:dyDescent="0.25">
      <c r="A135" s="37" t="s">
        <v>9819</v>
      </c>
      <c r="B135" s="38" t="s">
        <v>199</v>
      </c>
    </row>
    <row r="136" spans="1:2" x14ac:dyDescent="0.25">
      <c r="A136" s="37" t="s">
        <v>9820</v>
      </c>
      <c r="B136" s="38" t="s">
        <v>200</v>
      </c>
    </row>
    <row r="137" spans="1:2" x14ac:dyDescent="0.25">
      <c r="A137" s="37" t="s">
        <v>9821</v>
      </c>
      <c r="B137" s="38" t="s">
        <v>201</v>
      </c>
    </row>
    <row r="138" spans="1:2" x14ac:dyDescent="0.25">
      <c r="A138" s="37" t="s">
        <v>9822</v>
      </c>
      <c r="B138" s="38" t="s">
        <v>202</v>
      </c>
    </row>
    <row r="139" spans="1:2" x14ac:dyDescent="0.25">
      <c r="A139" s="37" t="s">
        <v>9823</v>
      </c>
      <c r="B139" s="38" t="s">
        <v>203</v>
      </c>
    </row>
    <row r="140" spans="1:2" x14ac:dyDescent="0.25">
      <c r="A140" s="37" t="s">
        <v>9824</v>
      </c>
      <c r="B140" s="38" t="s">
        <v>204</v>
      </c>
    </row>
    <row r="141" spans="1:2" x14ac:dyDescent="0.25">
      <c r="A141" s="37" t="s">
        <v>9825</v>
      </c>
      <c r="B141" s="38" t="s">
        <v>205</v>
      </c>
    </row>
    <row r="142" spans="1:2" x14ac:dyDescent="0.25">
      <c r="A142" s="37" t="s">
        <v>9826</v>
      </c>
      <c r="B142" s="38" t="s">
        <v>206</v>
      </c>
    </row>
    <row r="143" spans="1:2" x14ac:dyDescent="0.25">
      <c r="A143" s="37" t="s">
        <v>9827</v>
      </c>
      <c r="B143" s="38" t="s">
        <v>207</v>
      </c>
    </row>
    <row r="144" spans="1:2" x14ac:dyDescent="0.25">
      <c r="A144" s="37" t="s">
        <v>9828</v>
      </c>
      <c r="B144" s="38" t="s">
        <v>208</v>
      </c>
    </row>
    <row r="145" spans="1:2" x14ac:dyDescent="0.25">
      <c r="A145" s="37" t="s">
        <v>9829</v>
      </c>
      <c r="B145" s="38" t="s">
        <v>209</v>
      </c>
    </row>
    <row r="146" spans="1:2" x14ac:dyDescent="0.25">
      <c r="A146" s="37" t="s">
        <v>9830</v>
      </c>
      <c r="B146" s="38" t="s">
        <v>210</v>
      </c>
    </row>
    <row r="147" spans="1:2" x14ac:dyDescent="0.25">
      <c r="A147" s="37" t="s">
        <v>9831</v>
      </c>
      <c r="B147" s="38" t="s">
        <v>211</v>
      </c>
    </row>
    <row r="148" spans="1:2" x14ac:dyDescent="0.25">
      <c r="A148" s="37" t="s">
        <v>9832</v>
      </c>
      <c r="B148" s="38" t="s">
        <v>212</v>
      </c>
    </row>
    <row r="149" spans="1:2" x14ac:dyDescent="0.25">
      <c r="A149" s="37" t="s">
        <v>9833</v>
      </c>
      <c r="B149" s="38" t="s">
        <v>213</v>
      </c>
    </row>
    <row r="150" spans="1:2" x14ac:dyDescent="0.25">
      <c r="A150" s="37" t="s">
        <v>9834</v>
      </c>
      <c r="B150" s="38" t="s">
        <v>214</v>
      </c>
    </row>
    <row r="151" spans="1:2" x14ac:dyDescent="0.25">
      <c r="A151" s="37" t="s">
        <v>9835</v>
      </c>
      <c r="B151" s="38" t="s">
        <v>215</v>
      </c>
    </row>
    <row r="152" spans="1:2" x14ac:dyDescent="0.25">
      <c r="A152" s="37" t="s">
        <v>9836</v>
      </c>
      <c r="B152" s="38" t="s">
        <v>216</v>
      </c>
    </row>
    <row r="153" spans="1:2" x14ac:dyDescent="0.25">
      <c r="A153" s="37" t="s">
        <v>9837</v>
      </c>
      <c r="B153" s="38" t="s">
        <v>217</v>
      </c>
    </row>
    <row r="154" spans="1:2" x14ac:dyDescent="0.25">
      <c r="A154" s="37" t="s">
        <v>9838</v>
      </c>
      <c r="B154" s="38" t="s">
        <v>218</v>
      </c>
    </row>
    <row r="155" spans="1:2" x14ac:dyDescent="0.25">
      <c r="A155" s="37" t="s">
        <v>9839</v>
      </c>
      <c r="B155" s="38" t="s">
        <v>219</v>
      </c>
    </row>
    <row r="156" spans="1:2" x14ac:dyDescent="0.25">
      <c r="A156" s="37" t="s">
        <v>9840</v>
      </c>
      <c r="B156" s="38" t="s">
        <v>220</v>
      </c>
    </row>
    <row r="157" spans="1:2" x14ac:dyDescent="0.25">
      <c r="A157" s="37" t="s">
        <v>9841</v>
      </c>
      <c r="B157" s="38" t="s">
        <v>221</v>
      </c>
    </row>
    <row r="158" spans="1:2" x14ac:dyDescent="0.25">
      <c r="A158" s="37" t="s">
        <v>9842</v>
      </c>
      <c r="B158" s="38" t="s">
        <v>222</v>
      </c>
    </row>
    <row r="159" spans="1:2" x14ac:dyDescent="0.25">
      <c r="A159" s="37" t="s">
        <v>9843</v>
      </c>
      <c r="B159" s="38" t="s">
        <v>223</v>
      </c>
    </row>
    <row r="160" spans="1:2" x14ac:dyDescent="0.25">
      <c r="A160" s="37" t="s">
        <v>9844</v>
      </c>
      <c r="B160" s="38" t="s">
        <v>224</v>
      </c>
    </row>
    <row r="161" spans="1:2" x14ac:dyDescent="0.25">
      <c r="A161" s="37" t="s">
        <v>9845</v>
      </c>
      <c r="B161" s="38" t="s">
        <v>225</v>
      </c>
    </row>
    <row r="162" spans="1:2" x14ac:dyDescent="0.25">
      <c r="A162" s="37" t="s">
        <v>9846</v>
      </c>
      <c r="B162" s="38" t="s">
        <v>226</v>
      </c>
    </row>
    <row r="163" spans="1:2" x14ac:dyDescent="0.25">
      <c r="A163" s="37" t="s">
        <v>9847</v>
      </c>
      <c r="B163" s="38" t="s">
        <v>227</v>
      </c>
    </row>
    <row r="164" spans="1:2" x14ac:dyDescent="0.25">
      <c r="A164" s="37" t="s">
        <v>9848</v>
      </c>
      <c r="B164" s="38" t="s">
        <v>228</v>
      </c>
    </row>
    <row r="165" spans="1:2" x14ac:dyDescent="0.25">
      <c r="A165" s="37" t="s">
        <v>9849</v>
      </c>
      <c r="B165" s="38" t="s">
        <v>229</v>
      </c>
    </row>
    <row r="166" spans="1:2" x14ac:dyDescent="0.25">
      <c r="A166" s="37" t="s">
        <v>9850</v>
      </c>
      <c r="B166" s="38" t="s">
        <v>230</v>
      </c>
    </row>
    <row r="167" spans="1:2" x14ac:dyDescent="0.25">
      <c r="A167" s="37" t="s">
        <v>9851</v>
      </c>
      <c r="B167" s="38" t="s">
        <v>231</v>
      </c>
    </row>
    <row r="168" spans="1:2" x14ac:dyDescent="0.25">
      <c r="A168" s="37" t="s">
        <v>9852</v>
      </c>
      <c r="B168" s="38" t="s">
        <v>232</v>
      </c>
    </row>
    <row r="169" spans="1:2" x14ac:dyDescent="0.25">
      <c r="A169" s="37" t="s">
        <v>9853</v>
      </c>
      <c r="B169" s="38" t="s">
        <v>233</v>
      </c>
    </row>
    <row r="170" spans="1:2" x14ac:dyDescent="0.25">
      <c r="A170" s="37" t="s">
        <v>9854</v>
      </c>
      <c r="B170" s="38" t="s">
        <v>234</v>
      </c>
    </row>
    <row r="171" spans="1:2" x14ac:dyDescent="0.25">
      <c r="A171" s="37" t="s">
        <v>9855</v>
      </c>
      <c r="B171" s="38" t="s">
        <v>235</v>
      </c>
    </row>
    <row r="172" spans="1:2" x14ac:dyDescent="0.25">
      <c r="A172" s="37" t="s">
        <v>9856</v>
      </c>
      <c r="B172" s="38" t="s">
        <v>236</v>
      </c>
    </row>
    <row r="173" spans="1:2" x14ac:dyDescent="0.25">
      <c r="A173" s="37" t="s">
        <v>9857</v>
      </c>
      <c r="B173" s="38" t="s">
        <v>237</v>
      </c>
    </row>
    <row r="174" spans="1:2" x14ac:dyDescent="0.25">
      <c r="A174" s="37" t="s">
        <v>9858</v>
      </c>
      <c r="B174" s="38" t="s">
        <v>238</v>
      </c>
    </row>
    <row r="175" spans="1:2" x14ac:dyDescent="0.25">
      <c r="A175" s="37" t="s">
        <v>9859</v>
      </c>
      <c r="B175" s="38" t="s">
        <v>239</v>
      </c>
    </row>
    <row r="176" spans="1:2" x14ac:dyDescent="0.25">
      <c r="A176" s="37" t="s">
        <v>9860</v>
      </c>
      <c r="B176" s="38" t="s">
        <v>240</v>
      </c>
    </row>
    <row r="177" spans="1:2" x14ac:dyDescent="0.25">
      <c r="A177" s="37" t="s">
        <v>9861</v>
      </c>
      <c r="B177" s="38" t="s">
        <v>241</v>
      </c>
    </row>
    <row r="178" spans="1:2" x14ac:dyDescent="0.25">
      <c r="A178" s="37" t="s">
        <v>9862</v>
      </c>
      <c r="B178" s="38" t="s">
        <v>242</v>
      </c>
    </row>
    <row r="179" spans="1:2" x14ac:dyDescent="0.25">
      <c r="A179" s="37" t="s">
        <v>9863</v>
      </c>
      <c r="B179" s="38" t="s">
        <v>243</v>
      </c>
    </row>
    <row r="180" spans="1:2" x14ac:dyDescent="0.25">
      <c r="A180" s="37" t="s">
        <v>9864</v>
      </c>
      <c r="B180" s="38" t="s">
        <v>244</v>
      </c>
    </row>
    <row r="181" spans="1:2" x14ac:dyDescent="0.25">
      <c r="A181" s="37" t="s">
        <v>9865</v>
      </c>
      <c r="B181" s="38" t="s">
        <v>245</v>
      </c>
    </row>
    <row r="182" spans="1:2" x14ac:dyDescent="0.25">
      <c r="A182" s="37" t="s">
        <v>9866</v>
      </c>
      <c r="B182" s="38" t="s">
        <v>246</v>
      </c>
    </row>
    <row r="183" spans="1:2" x14ac:dyDescent="0.25">
      <c r="A183" s="37" t="s">
        <v>9867</v>
      </c>
      <c r="B183" s="38" t="s">
        <v>247</v>
      </c>
    </row>
    <row r="184" spans="1:2" x14ac:dyDescent="0.25">
      <c r="A184" s="37" t="s">
        <v>9868</v>
      </c>
      <c r="B184" s="38" t="s">
        <v>248</v>
      </c>
    </row>
    <row r="185" spans="1:2" x14ac:dyDescent="0.25">
      <c r="A185" s="37" t="s">
        <v>9869</v>
      </c>
      <c r="B185" s="38" t="s">
        <v>249</v>
      </c>
    </row>
    <row r="186" spans="1:2" x14ac:dyDescent="0.25">
      <c r="A186" s="37" t="s">
        <v>9870</v>
      </c>
      <c r="B186" s="38" t="s">
        <v>250</v>
      </c>
    </row>
    <row r="187" spans="1:2" x14ac:dyDescent="0.25">
      <c r="A187" s="37" t="s">
        <v>9871</v>
      </c>
      <c r="B187" s="38" t="s">
        <v>251</v>
      </c>
    </row>
    <row r="188" spans="1:2" x14ac:dyDescent="0.25">
      <c r="A188" s="37" t="s">
        <v>9872</v>
      </c>
      <c r="B188" s="38" t="s">
        <v>252</v>
      </c>
    </row>
    <row r="189" spans="1:2" x14ac:dyDescent="0.25">
      <c r="A189" s="37" t="s">
        <v>9873</v>
      </c>
      <c r="B189" s="38" t="s">
        <v>253</v>
      </c>
    </row>
    <row r="190" spans="1:2" x14ac:dyDescent="0.25">
      <c r="A190" s="37" t="s">
        <v>9874</v>
      </c>
      <c r="B190" s="38" t="s">
        <v>254</v>
      </c>
    </row>
    <row r="191" spans="1:2" x14ac:dyDescent="0.25">
      <c r="A191" s="37" t="s">
        <v>9875</v>
      </c>
      <c r="B191" s="38" t="s">
        <v>255</v>
      </c>
    </row>
    <row r="192" spans="1:2" x14ac:dyDescent="0.25">
      <c r="A192" s="37" t="s">
        <v>9876</v>
      </c>
      <c r="B192" s="38" t="s">
        <v>256</v>
      </c>
    </row>
    <row r="193" spans="1:2" x14ac:dyDescent="0.25">
      <c r="A193" s="37" t="s">
        <v>9877</v>
      </c>
      <c r="B193" s="38" t="s">
        <v>257</v>
      </c>
    </row>
    <row r="194" spans="1:2" x14ac:dyDescent="0.25">
      <c r="A194" s="37" t="s">
        <v>9878</v>
      </c>
      <c r="B194" s="38" t="s">
        <v>258</v>
      </c>
    </row>
    <row r="195" spans="1:2" x14ac:dyDescent="0.25">
      <c r="A195" s="37" t="s">
        <v>9879</v>
      </c>
      <c r="B195" s="38" t="s">
        <v>259</v>
      </c>
    </row>
    <row r="196" spans="1:2" x14ac:dyDescent="0.25">
      <c r="A196" s="37" t="s">
        <v>9880</v>
      </c>
      <c r="B196" s="38" t="s">
        <v>260</v>
      </c>
    </row>
    <row r="197" spans="1:2" x14ac:dyDescent="0.25">
      <c r="A197" s="37" t="s">
        <v>9881</v>
      </c>
      <c r="B197" s="38" t="s">
        <v>261</v>
      </c>
    </row>
    <row r="198" spans="1:2" x14ac:dyDescent="0.25">
      <c r="A198" s="37" t="s">
        <v>9882</v>
      </c>
      <c r="B198" s="38" t="s">
        <v>262</v>
      </c>
    </row>
    <row r="199" spans="1:2" x14ac:dyDescent="0.25">
      <c r="A199" s="37" t="s">
        <v>9883</v>
      </c>
      <c r="B199" s="38" t="s">
        <v>263</v>
      </c>
    </row>
    <row r="200" spans="1:2" x14ac:dyDescent="0.25">
      <c r="A200" s="37" t="s">
        <v>9884</v>
      </c>
      <c r="B200" s="38" t="s">
        <v>264</v>
      </c>
    </row>
    <row r="201" spans="1:2" x14ac:dyDescent="0.25">
      <c r="A201" s="37" t="s">
        <v>9885</v>
      </c>
      <c r="B201" s="38" t="s">
        <v>265</v>
      </c>
    </row>
    <row r="202" spans="1:2" x14ac:dyDescent="0.25">
      <c r="A202" s="37" t="s">
        <v>9886</v>
      </c>
      <c r="B202" s="38" t="s">
        <v>266</v>
      </c>
    </row>
    <row r="203" spans="1:2" x14ac:dyDescent="0.25">
      <c r="A203" s="37" t="s">
        <v>9887</v>
      </c>
      <c r="B203" s="38" t="s">
        <v>267</v>
      </c>
    </row>
    <row r="204" spans="1:2" x14ac:dyDescent="0.25">
      <c r="A204" s="37" t="s">
        <v>9888</v>
      </c>
      <c r="B204" s="38" t="s">
        <v>268</v>
      </c>
    </row>
    <row r="205" spans="1:2" x14ac:dyDescent="0.25">
      <c r="A205" s="37" t="s">
        <v>9889</v>
      </c>
      <c r="B205" s="38" t="s">
        <v>269</v>
      </c>
    </row>
    <row r="206" spans="1:2" x14ac:dyDescent="0.25">
      <c r="A206" s="37" t="s">
        <v>9890</v>
      </c>
      <c r="B206" s="38" t="s">
        <v>270</v>
      </c>
    </row>
    <row r="207" spans="1:2" x14ac:dyDescent="0.25">
      <c r="A207" s="37" t="s">
        <v>9891</v>
      </c>
      <c r="B207" s="38" t="s">
        <v>271</v>
      </c>
    </row>
    <row r="208" spans="1:2" x14ac:dyDescent="0.25">
      <c r="A208" s="37" t="s">
        <v>9892</v>
      </c>
      <c r="B208" s="38" t="s">
        <v>272</v>
      </c>
    </row>
    <row r="209" spans="1:2" x14ac:dyDescent="0.25">
      <c r="A209" s="37" t="s">
        <v>9893</v>
      </c>
      <c r="B209" s="38" t="s">
        <v>273</v>
      </c>
    </row>
    <row r="210" spans="1:2" x14ac:dyDescent="0.25">
      <c r="A210" s="37" t="s">
        <v>9894</v>
      </c>
      <c r="B210" s="38" t="s">
        <v>274</v>
      </c>
    </row>
    <row r="211" spans="1:2" x14ac:dyDescent="0.25">
      <c r="A211" s="37" t="s">
        <v>9895</v>
      </c>
      <c r="B211" s="38" t="s">
        <v>275</v>
      </c>
    </row>
    <row r="212" spans="1:2" x14ac:dyDescent="0.25">
      <c r="A212" s="37" t="s">
        <v>9896</v>
      </c>
      <c r="B212" s="38" t="s">
        <v>276</v>
      </c>
    </row>
    <row r="213" spans="1:2" x14ac:dyDescent="0.25">
      <c r="A213" s="37" t="s">
        <v>9897</v>
      </c>
      <c r="B213" s="38" t="s">
        <v>277</v>
      </c>
    </row>
    <row r="214" spans="1:2" x14ac:dyDescent="0.25">
      <c r="A214" s="37" t="s">
        <v>9898</v>
      </c>
      <c r="B214" s="38" t="s">
        <v>278</v>
      </c>
    </row>
    <row r="215" spans="1:2" x14ac:dyDescent="0.25">
      <c r="A215" s="37" t="s">
        <v>9899</v>
      </c>
      <c r="B215" s="38" t="s">
        <v>279</v>
      </c>
    </row>
    <row r="216" spans="1:2" x14ac:dyDescent="0.25">
      <c r="A216" s="37" t="s">
        <v>9900</v>
      </c>
      <c r="B216" s="38" t="s">
        <v>280</v>
      </c>
    </row>
    <row r="217" spans="1:2" x14ac:dyDescent="0.25">
      <c r="A217" s="37" t="s">
        <v>9901</v>
      </c>
      <c r="B217" s="38" t="s">
        <v>281</v>
      </c>
    </row>
    <row r="218" spans="1:2" x14ac:dyDescent="0.25">
      <c r="A218" s="37" t="s">
        <v>9902</v>
      </c>
      <c r="B218" s="38" t="s">
        <v>282</v>
      </c>
    </row>
    <row r="219" spans="1:2" x14ac:dyDescent="0.25">
      <c r="A219" s="37" t="s">
        <v>9903</v>
      </c>
      <c r="B219" s="38" t="s">
        <v>283</v>
      </c>
    </row>
    <row r="220" spans="1:2" x14ac:dyDescent="0.25">
      <c r="A220" s="37" t="s">
        <v>9904</v>
      </c>
      <c r="B220" s="38" t="s">
        <v>284</v>
      </c>
    </row>
    <row r="221" spans="1:2" x14ac:dyDescent="0.25">
      <c r="A221" s="37" t="s">
        <v>9905</v>
      </c>
      <c r="B221" s="38" t="s">
        <v>285</v>
      </c>
    </row>
    <row r="222" spans="1:2" x14ac:dyDescent="0.25">
      <c r="A222" s="37" t="s">
        <v>9906</v>
      </c>
      <c r="B222" s="38" t="s">
        <v>286</v>
      </c>
    </row>
    <row r="223" spans="1:2" x14ac:dyDescent="0.25">
      <c r="A223" s="37" t="s">
        <v>9907</v>
      </c>
      <c r="B223" s="38" t="s">
        <v>287</v>
      </c>
    </row>
    <row r="224" spans="1:2" x14ac:dyDescent="0.25">
      <c r="A224" s="37" t="s">
        <v>9908</v>
      </c>
      <c r="B224" s="38" t="s">
        <v>288</v>
      </c>
    </row>
    <row r="225" spans="1:2" x14ac:dyDescent="0.25">
      <c r="A225" s="37" t="s">
        <v>9909</v>
      </c>
      <c r="B225" s="38" t="s">
        <v>289</v>
      </c>
    </row>
    <row r="226" spans="1:2" x14ac:dyDescent="0.25">
      <c r="A226" s="37" t="s">
        <v>9910</v>
      </c>
      <c r="B226" s="38" t="s">
        <v>290</v>
      </c>
    </row>
    <row r="227" spans="1:2" x14ac:dyDescent="0.25">
      <c r="A227" s="37" t="s">
        <v>9911</v>
      </c>
      <c r="B227" s="38" t="s">
        <v>291</v>
      </c>
    </row>
    <row r="228" spans="1:2" x14ac:dyDescent="0.25">
      <c r="A228" s="37" t="s">
        <v>9912</v>
      </c>
      <c r="B228" s="38" t="s">
        <v>292</v>
      </c>
    </row>
    <row r="229" spans="1:2" x14ac:dyDescent="0.25">
      <c r="A229" s="37" t="s">
        <v>9913</v>
      </c>
      <c r="B229" s="38" t="s">
        <v>293</v>
      </c>
    </row>
    <row r="230" spans="1:2" x14ac:dyDescent="0.25">
      <c r="A230" s="37" t="s">
        <v>9914</v>
      </c>
      <c r="B230" s="38" t="s">
        <v>294</v>
      </c>
    </row>
    <row r="231" spans="1:2" x14ac:dyDescent="0.25">
      <c r="A231" s="37" t="s">
        <v>9915</v>
      </c>
      <c r="B231" s="38" t="s">
        <v>295</v>
      </c>
    </row>
    <row r="232" spans="1:2" x14ac:dyDescent="0.25">
      <c r="A232" s="37" t="s">
        <v>9916</v>
      </c>
      <c r="B232" s="38" t="s">
        <v>296</v>
      </c>
    </row>
    <row r="233" spans="1:2" x14ac:dyDescent="0.25">
      <c r="A233" s="37" t="s">
        <v>9917</v>
      </c>
      <c r="B233" s="38" t="s">
        <v>297</v>
      </c>
    </row>
    <row r="234" spans="1:2" x14ac:dyDescent="0.25">
      <c r="A234" s="37" t="s">
        <v>9918</v>
      </c>
      <c r="B234" s="38" t="s">
        <v>298</v>
      </c>
    </row>
    <row r="235" spans="1:2" x14ac:dyDescent="0.25">
      <c r="A235" s="37" t="s">
        <v>9919</v>
      </c>
      <c r="B235" s="38" t="s">
        <v>299</v>
      </c>
    </row>
    <row r="236" spans="1:2" x14ac:dyDescent="0.25">
      <c r="A236" s="37" t="s">
        <v>9920</v>
      </c>
      <c r="B236" s="38" t="s">
        <v>300</v>
      </c>
    </row>
    <row r="237" spans="1:2" x14ac:dyDescent="0.25">
      <c r="A237" s="37" t="s">
        <v>9921</v>
      </c>
      <c r="B237" s="38" t="s">
        <v>301</v>
      </c>
    </row>
    <row r="238" spans="1:2" x14ac:dyDescent="0.25">
      <c r="A238" s="37" t="s">
        <v>9922</v>
      </c>
      <c r="B238" s="38" t="s">
        <v>302</v>
      </c>
    </row>
    <row r="239" spans="1:2" x14ac:dyDescent="0.25">
      <c r="A239" s="37" t="s">
        <v>9923</v>
      </c>
      <c r="B239" s="38" t="s">
        <v>303</v>
      </c>
    </row>
    <row r="240" spans="1:2" x14ac:dyDescent="0.25">
      <c r="A240" s="37" t="s">
        <v>9924</v>
      </c>
      <c r="B240" s="38" t="s">
        <v>304</v>
      </c>
    </row>
    <row r="241" spans="1:2" x14ac:dyDescent="0.25">
      <c r="A241" s="37" t="s">
        <v>9925</v>
      </c>
      <c r="B241" s="38" t="s">
        <v>305</v>
      </c>
    </row>
    <row r="242" spans="1:2" x14ac:dyDescent="0.25">
      <c r="A242" s="37" t="s">
        <v>9926</v>
      </c>
      <c r="B242" s="38" t="s">
        <v>306</v>
      </c>
    </row>
    <row r="243" spans="1:2" x14ac:dyDescent="0.25">
      <c r="A243" s="37" t="s">
        <v>9927</v>
      </c>
      <c r="B243" s="38" t="s">
        <v>307</v>
      </c>
    </row>
    <row r="244" spans="1:2" x14ac:dyDescent="0.25">
      <c r="A244" s="37" t="s">
        <v>9928</v>
      </c>
      <c r="B244" s="38" t="s">
        <v>308</v>
      </c>
    </row>
    <row r="245" spans="1:2" x14ac:dyDescent="0.25">
      <c r="A245" s="37" t="s">
        <v>9929</v>
      </c>
      <c r="B245" s="38" t="s">
        <v>309</v>
      </c>
    </row>
    <row r="246" spans="1:2" x14ac:dyDescent="0.25">
      <c r="A246" s="37" t="s">
        <v>9930</v>
      </c>
      <c r="B246" s="38" t="s">
        <v>310</v>
      </c>
    </row>
    <row r="247" spans="1:2" x14ac:dyDescent="0.25">
      <c r="A247" s="37" t="s">
        <v>9931</v>
      </c>
      <c r="B247" s="38" t="s">
        <v>311</v>
      </c>
    </row>
    <row r="248" spans="1:2" x14ac:dyDescent="0.25">
      <c r="A248" s="37" t="s">
        <v>9932</v>
      </c>
      <c r="B248" s="38" t="s">
        <v>312</v>
      </c>
    </row>
    <row r="249" spans="1:2" x14ac:dyDescent="0.25">
      <c r="A249" s="37" t="s">
        <v>9933</v>
      </c>
      <c r="B249" s="38" t="s">
        <v>313</v>
      </c>
    </row>
    <row r="250" spans="1:2" x14ac:dyDescent="0.25">
      <c r="A250" s="37" t="s">
        <v>9934</v>
      </c>
      <c r="B250" s="38" t="s">
        <v>314</v>
      </c>
    </row>
    <row r="251" spans="1:2" x14ac:dyDescent="0.25">
      <c r="A251" s="37" t="s">
        <v>9935</v>
      </c>
      <c r="B251" s="38" t="s">
        <v>315</v>
      </c>
    </row>
    <row r="252" spans="1:2" x14ac:dyDescent="0.25">
      <c r="A252" s="37" t="s">
        <v>9936</v>
      </c>
      <c r="B252" s="38" t="s">
        <v>316</v>
      </c>
    </row>
    <row r="253" spans="1:2" x14ac:dyDescent="0.25">
      <c r="A253" s="37" t="s">
        <v>9937</v>
      </c>
      <c r="B253" s="38" t="s">
        <v>317</v>
      </c>
    </row>
    <row r="254" spans="1:2" x14ac:dyDescent="0.25">
      <c r="A254" s="37" t="s">
        <v>9938</v>
      </c>
      <c r="B254" s="38" t="s">
        <v>318</v>
      </c>
    </row>
    <row r="255" spans="1:2" x14ac:dyDescent="0.25">
      <c r="A255" s="37" t="s">
        <v>9939</v>
      </c>
      <c r="B255" s="38" t="s">
        <v>319</v>
      </c>
    </row>
    <row r="256" spans="1:2" x14ac:dyDescent="0.25">
      <c r="A256" s="37" t="s">
        <v>9940</v>
      </c>
      <c r="B256" s="38" t="s">
        <v>320</v>
      </c>
    </row>
    <row r="257" spans="1:2" x14ac:dyDescent="0.25">
      <c r="A257" s="37" t="s">
        <v>9941</v>
      </c>
      <c r="B257" s="38" t="s">
        <v>321</v>
      </c>
    </row>
    <row r="258" spans="1:2" x14ac:dyDescent="0.25">
      <c r="A258" s="37" t="s">
        <v>9942</v>
      </c>
      <c r="B258" s="38" t="s">
        <v>322</v>
      </c>
    </row>
    <row r="259" spans="1:2" x14ac:dyDescent="0.25">
      <c r="A259" s="37" t="s">
        <v>9943</v>
      </c>
      <c r="B259" s="38" t="s">
        <v>323</v>
      </c>
    </row>
    <row r="260" spans="1:2" x14ac:dyDescent="0.25">
      <c r="A260" s="37" t="s">
        <v>9944</v>
      </c>
      <c r="B260" s="38" t="s">
        <v>324</v>
      </c>
    </row>
    <row r="261" spans="1:2" x14ac:dyDescent="0.25">
      <c r="A261" s="37" t="s">
        <v>9945</v>
      </c>
      <c r="B261" s="38" t="s">
        <v>325</v>
      </c>
    </row>
    <row r="262" spans="1:2" x14ac:dyDescent="0.25">
      <c r="A262" s="37" t="s">
        <v>9946</v>
      </c>
      <c r="B262" s="38" t="s">
        <v>326</v>
      </c>
    </row>
    <row r="263" spans="1:2" x14ac:dyDescent="0.25">
      <c r="A263" s="37" t="s">
        <v>9947</v>
      </c>
      <c r="B263" s="38" t="s">
        <v>327</v>
      </c>
    </row>
    <row r="264" spans="1:2" x14ac:dyDescent="0.25">
      <c r="A264" s="37" t="s">
        <v>9948</v>
      </c>
      <c r="B264" s="38" t="s">
        <v>328</v>
      </c>
    </row>
    <row r="265" spans="1:2" x14ac:dyDescent="0.25">
      <c r="A265" s="37" t="s">
        <v>9949</v>
      </c>
      <c r="B265" s="38" t="s">
        <v>329</v>
      </c>
    </row>
    <row r="266" spans="1:2" x14ac:dyDescent="0.25">
      <c r="A266" s="37" t="s">
        <v>9950</v>
      </c>
      <c r="B266" s="38" t="s">
        <v>330</v>
      </c>
    </row>
    <row r="267" spans="1:2" x14ac:dyDescent="0.25">
      <c r="A267" s="37" t="s">
        <v>9951</v>
      </c>
      <c r="B267" s="38" t="s">
        <v>331</v>
      </c>
    </row>
    <row r="268" spans="1:2" x14ac:dyDescent="0.25">
      <c r="A268" s="37" t="s">
        <v>9952</v>
      </c>
      <c r="B268" s="38" t="s">
        <v>332</v>
      </c>
    </row>
    <row r="269" spans="1:2" x14ac:dyDescent="0.25">
      <c r="A269" s="37" t="s">
        <v>9953</v>
      </c>
      <c r="B269" s="38" t="s">
        <v>333</v>
      </c>
    </row>
    <row r="270" spans="1:2" x14ac:dyDescent="0.25">
      <c r="A270" s="37" t="s">
        <v>9954</v>
      </c>
      <c r="B270" s="38" t="s">
        <v>334</v>
      </c>
    </row>
    <row r="271" spans="1:2" x14ac:dyDescent="0.25">
      <c r="A271" s="37" t="s">
        <v>9955</v>
      </c>
      <c r="B271" s="38" t="s">
        <v>335</v>
      </c>
    </row>
    <row r="272" spans="1:2" x14ac:dyDescent="0.25">
      <c r="A272" s="37" t="s">
        <v>9956</v>
      </c>
      <c r="B272" s="38" t="s">
        <v>336</v>
      </c>
    </row>
    <row r="273" spans="1:2" x14ac:dyDescent="0.25">
      <c r="A273" s="37" t="s">
        <v>9957</v>
      </c>
      <c r="B273" s="38" t="s">
        <v>337</v>
      </c>
    </row>
    <row r="274" spans="1:2" x14ac:dyDescent="0.25">
      <c r="A274" s="37" t="s">
        <v>9958</v>
      </c>
      <c r="B274" s="38" t="s">
        <v>338</v>
      </c>
    </row>
    <row r="275" spans="1:2" x14ac:dyDescent="0.25">
      <c r="A275" s="37" t="s">
        <v>9959</v>
      </c>
      <c r="B275" s="38" t="s">
        <v>339</v>
      </c>
    </row>
    <row r="276" spans="1:2" x14ac:dyDescent="0.25">
      <c r="A276" s="37" t="s">
        <v>9960</v>
      </c>
      <c r="B276" s="38" t="s">
        <v>340</v>
      </c>
    </row>
    <row r="277" spans="1:2" x14ac:dyDescent="0.25">
      <c r="A277" s="37" t="s">
        <v>9961</v>
      </c>
      <c r="B277" s="38" t="s">
        <v>341</v>
      </c>
    </row>
    <row r="278" spans="1:2" x14ac:dyDescent="0.25">
      <c r="A278" s="37" t="s">
        <v>9962</v>
      </c>
      <c r="B278" s="38" t="s">
        <v>342</v>
      </c>
    </row>
    <row r="279" spans="1:2" x14ac:dyDescent="0.25">
      <c r="A279" s="37" t="s">
        <v>9963</v>
      </c>
      <c r="B279" s="38" t="s">
        <v>343</v>
      </c>
    </row>
    <row r="280" spans="1:2" x14ac:dyDescent="0.25">
      <c r="A280" s="37" t="s">
        <v>9964</v>
      </c>
      <c r="B280" s="38" t="s">
        <v>344</v>
      </c>
    </row>
    <row r="281" spans="1:2" x14ac:dyDescent="0.25">
      <c r="A281" s="37" t="s">
        <v>9965</v>
      </c>
      <c r="B281" s="38" t="s">
        <v>345</v>
      </c>
    </row>
    <row r="282" spans="1:2" x14ac:dyDescent="0.25">
      <c r="A282" s="37" t="s">
        <v>9966</v>
      </c>
      <c r="B282" s="38" t="s">
        <v>346</v>
      </c>
    </row>
    <row r="283" spans="1:2" x14ac:dyDescent="0.25">
      <c r="A283" s="37" t="s">
        <v>9967</v>
      </c>
      <c r="B283" s="38" t="s">
        <v>347</v>
      </c>
    </row>
    <row r="284" spans="1:2" x14ac:dyDescent="0.25">
      <c r="A284" s="37" t="s">
        <v>9968</v>
      </c>
      <c r="B284" s="38" t="s">
        <v>348</v>
      </c>
    </row>
    <row r="285" spans="1:2" x14ac:dyDescent="0.25">
      <c r="A285" s="37" t="s">
        <v>9969</v>
      </c>
      <c r="B285" s="38" t="s">
        <v>349</v>
      </c>
    </row>
    <row r="286" spans="1:2" x14ac:dyDescent="0.25">
      <c r="A286" s="37" t="s">
        <v>9970</v>
      </c>
      <c r="B286" s="38" t="s">
        <v>350</v>
      </c>
    </row>
    <row r="287" spans="1:2" x14ac:dyDescent="0.25">
      <c r="A287" s="37" t="s">
        <v>9971</v>
      </c>
      <c r="B287" s="38" t="s">
        <v>351</v>
      </c>
    </row>
    <row r="288" spans="1:2" x14ac:dyDescent="0.25">
      <c r="A288" s="37" t="s">
        <v>9972</v>
      </c>
      <c r="B288" s="38" t="s">
        <v>352</v>
      </c>
    </row>
    <row r="289" spans="1:2" x14ac:dyDescent="0.25">
      <c r="A289" s="37" t="s">
        <v>9973</v>
      </c>
      <c r="B289" s="38" t="s">
        <v>353</v>
      </c>
    </row>
    <row r="290" spans="1:2" x14ac:dyDescent="0.25">
      <c r="A290" s="37" t="s">
        <v>9974</v>
      </c>
      <c r="B290" s="38" t="s">
        <v>354</v>
      </c>
    </row>
    <row r="291" spans="1:2" x14ac:dyDescent="0.25">
      <c r="A291" s="37" t="s">
        <v>9975</v>
      </c>
      <c r="B291" s="38" t="s">
        <v>355</v>
      </c>
    </row>
    <row r="292" spans="1:2" x14ac:dyDescent="0.25">
      <c r="A292" s="37" t="s">
        <v>9976</v>
      </c>
      <c r="B292" s="38" t="s">
        <v>356</v>
      </c>
    </row>
    <row r="293" spans="1:2" x14ac:dyDescent="0.25">
      <c r="A293" s="37" t="s">
        <v>9977</v>
      </c>
      <c r="B293" s="38" t="s">
        <v>357</v>
      </c>
    </row>
    <row r="294" spans="1:2" x14ac:dyDescent="0.25">
      <c r="A294" s="37" t="s">
        <v>9978</v>
      </c>
      <c r="B294" s="38" t="s">
        <v>358</v>
      </c>
    </row>
    <row r="295" spans="1:2" x14ac:dyDescent="0.25">
      <c r="A295" s="37" t="s">
        <v>9979</v>
      </c>
      <c r="B295" s="38" t="s">
        <v>359</v>
      </c>
    </row>
    <row r="296" spans="1:2" x14ac:dyDescent="0.25">
      <c r="A296" s="37" t="s">
        <v>9980</v>
      </c>
      <c r="B296" s="38" t="s">
        <v>360</v>
      </c>
    </row>
    <row r="297" spans="1:2" x14ac:dyDescent="0.25">
      <c r="A297" s="37" t="s">
        <v>9981</v>
      </c>
      <c r="B297" s="38" t="s">
        <v>361</v>
      </c>
    </row>
    <row r="298" spans="1:2" x14ac:dyDescent="0.25">
      <c r="A298" s="37" t="s">
        <v>9982</v>
      </c>
      <c r="B298" s="38" t="s">
        <v>362</v>
      </c>
    </row>
    <row r="299" spans="1:2" x14ac:dyDescent="0.25">
      <c r="A299" s="37" t="s">
        <v>9983</v>
      </c>
      <c r="B299" s="38" t="s">
        <v>363</v>
      </c>
    </row>
    <row r="300" spans="1:2" x14ac:dyDescent="0.25">
      <c r="A300" s="37" t="s">
        <v>9984</v>
      </c>
      <c r="B300" s="38" t="s">
        <v>364</v>
      </c>
    </row>
    <row r="301" spans="1:2" x14ac:dyDescent="0.25">
      <c r="A301" s="37" t="s">
        <v>9985</v>
      </c>
      <c r="B301" s="38" t="s">
        <v>365</v>
      </c>
    </row>
    <row r="302" spans="1:2" x14ac:dyDescent="0.25">
      <c r="A302" s="37" t="s">
        <v>9986</v>
      </c>
      <c r="B302" s="38" t="s">
        <v>366</v>
      </c>
    </row>
    <row r="303" spans="1:2" x14ac:dyDescent="0.25">
      <c r="A303" s="37" t="s">
        <v>9987</v>
      </c>
      <c r="B303" s="38" t="s">
        <v>367</v>
      </c>
    </row>
    <row r="304" spans="1:2" x14ac:dyDescent="0.25">
      <c r="A304" s="37" t="s">
        <v>9988</v>
      </c>
      <c r="B304" s="38" t="s">
        <v>368</v>
      </c>
    </row>
    <row r="305" spans="1:2" x14ac:dyDescent="0.25">
      <c r="A305" s="37" t="s">
        <v>9989</v>
      </c>
      <c r="B305" s="38" t="s">
        <v>369</v>
      </c>
    </row>
    <row r="306" spans="1:2" x14ac:dyDescent="0.25">
      <c r="A306" s="37" t="s">
        <v>9990</v>
      </c>
      <c r="B306" s="38" t="s">
        <v>370</v>
      </c>
    </row>
    <row r="307" spans="1:2" x14ac:dyDescent="0.25">
      <c r="A307" s="37" t="s">
        <v>9991</v>
      </c>
      <c r="B307" s="38" t="s">
        <v>371</v>
      </c>
    </row>
    <row r="308" spans="1:2" x14ac:dyDescent="0.25">
      <c r="A308" s="37" t="s">
        <v>9992</v>
      </c>
      <c r="B308" s="38" t="s">
        <v>372</v>
      </c>
    </row>
    <row r="309" spans="1:2" x14ac:dyDescent="0.25">
      <c r="A309" s="37" t="s">
        <v>9993</v>
      </c>
      <c r="B309" s="38" t="s">
        <v>373</v>
      </c>
    </row>
    <row r="310" spans="1:2" x14ac:dyDescent="0.25">
      <c r="A310" s="37" t="s">
        <v>9994</v>
      </c>
      <c r="B310" s="38" t="s">
        <v>374</v>
      </c>
    </row>
    <row r="311" spans="1:2" x14ac:dyDescent="0.25">
      <c r="A311" s="37" t="s">
        <v>9995</v>
      </c>
      <c r="B311" s="38" t="s">
        <v>375</v>
      </c>
    </row>
    <row r="312" spans="1:2" x14ac:dyDescent="0.25">
      <c r="A312" s="37" t="s">
        <v>9996</v>
      </c>
      <c r="B312" s="38" t="s">
        <v>376</v>
      </c>
    </row>
    <row r="313" spans="1:2" x14ac:dyDescent="0.25">
      <c r="A313" s="37" t="s">
        <v>9997</v>
      </c>
      <c r="B313" s="38" t="s">
        <v>377</v>
      </c>
    </row>
    <row r="314" spans="1:2" x14ac:dyDescent="0.25">
      <c r="A314" s="37" t="s">
        <v>9998</v>
      </c>
      <c r="B314" s="38" t="s">
        <v>378</v>
      </c>
    </row>
    <row r="315" spans="1:2" x14ac:dyDescent="0.25">
      <c r="A315" s="37" t="s">
        <v>9999</v>
      </c>
      <c r="B315" s="38" t="s">
        <v>379</v>
      </c>
    </row>
    <row r="316" spans="1:2" x14ac:dyDescent="0.25">
      <c r="A316" s="37" t="s">
        <v>10000</v>
      </c>
      <c r="B316" s="38" t="s">
        <v>380</v>
      </c>
    </row>
    <row r="317" spans="1:2" x14ac:dyDescent="0.25">
      <c r="A317" s="37" t="s">
        <v>10001</v>
      </c>
      <c r="B317" s="38" t="s">
        <v>381</v>
      </c>
    </row>
    <row r="318" spans="1:2" x14ac:dyDescent="0.25">
      <c r="A318" s="37" t="s">
        <v>10002</v>
      </c>
      <c r="B318" s="38" t="s">
        <v>382</v>
      </c>
    </row>
    <row r="319" spans="1:2" x14ac:dyDescent="0.25">
      <c r="A319" s="37" t="s">
        <v>10003</v>
      </c>
      <c r="B319" s="38" t="s">
        <v>383</v>
      </c>
    </row>
    <row r="320" spans="1:2" x14ac:dyDescent="0.25">
      <c r="A320" s="37" t="s">
        <v>10004</v>
      </c>
      <c r="B320" s="38" t="s">
        <v>384</v>
      </c>
    </row>
    <row r="321" spans="1:2" x14ac:dyDescent="0.25">
      <c r="A321" s="37" t="s">
        <v>10005</v>
      </c>
      <c r="B321" s="38" t="s">
        <v>385</v>
      </c>
    </row>
    <row r="322" spans="1:2" x14ac:dyDescent="0.25">
      <c r="A322" s="37" t="s">
        <v>10006</v>
      </c>
      <c r="B322" s="38" t="s">
        <v>386</v>
      </c>
    </row>
    <row r="323" spans="1:2" x14ac:dyDescent="0.25">
      <c r="A323" s="37" t="s">
        <v>10007</v>
      </c>
      <c r="B323" s="38" t="s">
        <v>387</v>
      </c>
    </row>
    <row r="324" spans="1:2" x14ac:dyDescent="0.25">
      <c r="A324" s="37" t="s">
        <v>10008</v>
      </c>
      <c r="B324" s="38" t="s">
        <v>388</v>
      </c>
    </row>
    <row r="325" spans="1:2" x14ac:dyDescent="0.25">
      <c r="A325" s="37" t="s">
        <v>10009</v>
      </c>
      <c r="B325" s="38" t="s">
        <v>389</v>
      </c>
    </row>
    <row r="326" spans="1:2" x14ac:dyDescent="0.25">
      <c r="A326" s="37" t="s">
        <v>10010</v>
      </c>
      <c r="B326" s="38" t="s">
        <v>390</v>
      </c>
    </row>
    <row r="327" spans="1:2" x14ac:dyDescent="0.25">
      <c r="A327" s="37" t="s">
        <v>10011</v>
      </c>
      <c r="B327" s="38" t="s">
        <v>391</v>
      </c>
    </row>
    <row r="328" spans="1:2" x14ac:dyDescent="0.25">
      <c r="A328" s="37" t="s">
        <v>10012</v>
      </c>
      <c r="B328" s="38" t="s">
        <v>392</v>
      </c>
    </row>
    <row r="329" spans="1:2" x14ac:dyDescent="0.25">
      <c r="A329" s="37" t="s">
        <v>10013</v>
      </c>
      <c r="B329" s="38" t="s">
        <v>393</v>
      </c>
    </row>
    <row r="330" spans="1:2" x14ac:dyDescent="0.25">
      <c r="A330" s="37" t="s">
        <v>10014</v>
      </c>
      <c r="B330" s="38" t="s">
        <v>394</v>
      </c>
    </row>
    <row r="331" spans="1:2" x14ac:dyDescent="0.25">
      <c r="A331" s="37" t="s">
        <v>10015</v>
      </c>
      <c r="B331" s="38" t="s">
        <v>395</v>
      </c>
    </row>
    <row r="332" spans="1:2" x14ac:dyDescent="0.25">
      <c r="A332" s="37" t="s">
        <v>10016</v>
      </c>
      <c r="B332" s="38" t="s">
        <v>396</v>
      </c>
    </row>
    <row r="333" spans="1:2" x14ac:dyDescent="0.25">
      <c r="A333" s="37" t="s">
        <v>10017</v>
      </c>
      <c r="B333" s="38" t="s">
        <v>397</v>
      </c>
    </row>
    <row r="334" spans="1:2" x14ac:dyDescent="0.25">
      <c r="A334" s="37" t="s">
        <v>10018</v>
      </c>
      <c r="B334" s="38" t="s">
        <v>398</v>
      </c>
    </row>
    <row r="335" spans="1:2" x14ac:dyDescent="0.25">
      <c r="A335" s="37" t="s">
        <v>10019</v>
      </c>
      <c r="B335" s="38" t="s">
        <v>399</v>
      </c>
    </row>
    <row r="336" spans="1:2" x14ac:dyDescent="0.25">
      <c r="A336" s="37" t="s">
        <v>10020</v>
      </c>
      <c r="B336" s="38" t="s">
        <v>400</v>
      </c>
    </row>
    <row r="337" spans="1:2" x14ac:dyDescent="0.25">
      <c r="A337" s="37" t="s">
        <v>10021</v>
      </c>
      <c r="B337" s="38" t="s">
        <v>401</v>
      </c>
    </row>
    <row r="338" spans="1:2" x14ac:dyDescent="0.25">
      <c r="A338" s="37" t="s">
        <v>10022</v>
      </c>
      <c r="B338" s="38" t="s">
        <v>402</v>
      </c>
    </row>
    <row r="339" spans="1:2" x14ac:dyDescent="0.25">
      <c r="A339" s="37" t="s">
        <v>10023</v>
      </c>
      <c r="B339" s="38" t="s">
        <v>403</v>
      </c>
    </row>
    <row r="340" spans="1:2" x14ac:dyDescent="0.25">
      <c r="A340" s="37" t="s">
        <v>10024</v>
      </c>
      <c r="B340" s="38" t="s">
        <v>404</v>
      </c>
    </row>
    <row r="341" spans="1:2" x14ac:dyDescent="0.25">
      <c r="A341" s="37" t="s">
        <v>10025</v>
      </c>
      <c r="B341" s="38" t="s">
        <v>405</v>
      </c>
    </row>
    <row r="342" spans="1:2" x14ac:dyDescent="0.25">
      <c r="A342" s="37" t="s">
        <v>10026</v>
      </c>
      <c r="B342" s="38" t="s">
        <v>406</v>
      </c>
    </row>
    <row r="343" spans="1:2" x14ac:dyDescent="0.25">
      <c r="A343" s="37" t="s">
        <v>10027</v>
      </c>
      <c r="B343" s="38" t="s">
        <v>407</v>
      </c>
    </row>
    <row r="344" spans="1:2" x14ac:dyDescent="0.25">
      <c r="A344" s="37" t="s">
        <v>10028</v>
      </c>
      <c r="B344" s="38" t="s">
        <v>408</v>
      </c>
    </row>
    <row r="345" spans="1:2" x14ac:dyDescent="0.25">
      <c r="A345" s="37" t="s">
        <v>10029</v>
      </c>
      <c r="B345" s="38" t="s">
        <v>409</v>
      </c>
    </row>
    <row r="346" spans="1:2" x14ac:dyDescent="0.25">
      <c r="A346" s="37" t="s">
        <v>10030</v>
      </c>
      <c r="B346" s="38" t="s">
        <v>410</v>
      </c>
    </row>
    <row r="347" spans="1:2" x14ac:dyDescent="0.25">
      <c r="A347" s="37" t="s">
        <v>10031</v>
      </c>
      <c r="B347" s="38" t="s">
        <v>411</v>
      </c>
    </row>
    <row r="348" spans="1:2" x14ac:dyDescent="0.25">
      <c r="A348" s="37" t="s">
        <v>10032</v>
      </c>
      <c r="B348" s="38" t="s">
        <v>412</v>
      </c>
    </row>
    <row r="349" spans="1:2" x14ac:dyDescent="0.25">
      <c r="A349" s="37" t="s">
        <v>10033</v>
      </c>
      <c r="B349" s="38" t="s">
        <v>413</v>
      </c>
    </row>
    <row r="350" spans="1:2" x14ac:dyDescent="0.25">
      <c r="A350" s="37" t="s">
        <v>10034</v>
      </c>
      <c r="B350" s="38" t="s">
        <v>414</v>
      </c>
    </row>
    <row r="351" spans="1:2" x14ac:dyDescent="0.25">
      <c r="A351" s="37" t="s">
        <v>10035</v>
      </c>
      <c r="B351" s="38" t="s">
        <v>415</v>
      </c>
    </row>
    <row r="352" spans="1:2" x14ac:dyDescent="0.25">
      <c r="A352" s="37" t="s">
        <v>10036</v>
      </c>
      <c r="B352" s="38" t="s">
        <v>416</v>
      </c>
    </row>
    <row r="353" spans="1:2" x14ac:dyDescent="0.25">
      <c r="A353" s="37" t="s">
        <v>10037</v>
      </c>
      <c r="B353" s="38" t="s">
        <v>417</v>
      </c>
    </row>
    <row r="354" spans="1:2" x14ac:dyDescent="0.25">
      <c r="A354" s="37" t="s">
        <v>10038</v>
      </c>
      <c r="B354" s="38" t="s">
        <v>418</v>
      </c>
    </row>
    <row r="355" spans="1:2" x14ac:dyDescent="0.25">
      <c r="A355" s="37" t="s">
        <v>10039</v>
      </c>
      <c r="B355" s="38" t="s">
        <v>419</v>
      </c>
    </row>
    <row r="356" spans="1:2" x14ac:dyDescent="0.25">
      <c r="A356" s="37" t="s">
        <v>10040</v>
      </c>
      <c r="B356" s="38" t="s">
        <v>420</v>
      </c>
    </row>
    <row r="357" spans="1:2" x14ac:dyDescent="0.25">
      <c r="A357" s="37" t="s">
        <v>10041</v>
      </c>
      <c r="B357" s="38" t="s">
        <v>421</v>
      </c>
    </row>
    <row r="358" spans="1:2" x14ac:dyDescent="0.25">
      <c r="A358" s="37" t="s">
        <v>10042</v>
      </c>
      <c r="B358" s="38" t="s">
        <v>422</v>
      </c>
    </row>
    <row r="359" spans="1:2" x14ac:dyDescent="0.25">
      <c r="A359" s="37" t="s">
        <v>10043</v>
      </c>
      <c r="B359" s="38" t="s">
        <v>423</v>
      </c>
    </row>
    <row r="360" spans="1:2" x14ac:dyDescent="0.25">
      <c r="A360" s="37" t="s">
        <v>10044</v>
      </c>
      <c r="B360" s="38" t="s">
        <v>424</v>
      </c>
    </row>
    <row r="361" spans="1:2" x14ac:dyDescent="0.25">
      <c r="A361" s="37" t="s">
        <v>10045</v>
      </c>
      <c r="B361" s="38" t="s">
        <v>425</v>
      </c>
    </row>
    <row r="362" spans="1:2" x14ac:dyDescent="0.25">
      <c r="A362" s="37" t="s">
        <v>10046</v>
      </c>
      <c r="B362" s="38" t="s">
        <v>426</v>
      </c>
    </row>
    <row r="363" spans="1:2" x14ac:dyDescent="0.25">
      <c r="A363" s="37" t="s">
        <v>10047</v>
      </c>
      <c r="B363" s="38" t="s">
        <v>427</v>
      </c>
    </row>
    <row r="364" spans="1:2" x14ac:dyDescent="0.25">
      <c r="A364" s="37" t="s">
        <v>10048</v>
      </c>
      <c r="B364" s="38" t="s">
        <v>428</v>
      </c>
    </row>
    <row r="365" spans="1:2" x14ac:dyDescent="0.25">
      <c r="A365" s="37" t="s">
        <v>10049</v>
      </c>
      <c r="B365" s="38" t="s">
        <v>429</v>
      </c>
    </row>
    <row r="366" spans="1:2" x14ac:dyDescent="0.25">
      <c r="A366" s="37" t="s">
        <v>10050</v>
      </c>
      <c r="B366" s="38" t="s">
        <v>430</v>
      </c>
    </row>
    <row r="367" spans="1:2" x14ac:dyDescent="0.25">
      <c r="A367" s="37" t="s">
        <v>10051</v>
      </c>
      <c r="B367" s="38" t="s">
        <v>431</v>
      </c>
    </row>
    <row r="368" spans="1:2" x14ac:dyDescent="0.25">
      <c r="A368" s="37" t="s">
        <v>10052</v>
      </c>
      <c r="B368" s="38" t="s">
        <v>432</v>
      </c>
    </row>
    <row r="369" spans="1:2" x14ac:dyDescent="0.25">
      <c r="A369" s="37" t="s">
        <v>10053</v>
      </c>
      <c r="B369" s="38" t="s">
        <v>433</v>
      </c>
    </row>
    <row r="370" spans="1:2" x14ac:dyDescent="0.25">
      <c r="A370" s="37" t="s">
        <v>10054</v>
      </c>
      <c r="B370" s="38" t="s">
        <v>434</v>
      </c>
    </row>
    <row r="371" spans="1:2" x14ac:dyDescent="0.25">
      <c r="A371" s="37" t="s">
        <v>10055</v>
      </c>
      <c r="B371" s="38" t="s">
        <v>435</v>
      </c>
    </row>
    <row r="372" spans="1:2" x14ac:dyDescent="0.25">
      <c r="A372" s="37" t="s">
        <v>10056</v>
      </c>
      <c r="B372" s="38" t="s">
        <v>436</v>
      </c>
    </row>
    <row r="373" spans="1:2" x14ac:dyDescent="0.25">
      <c r="A373" s="37" t="s">
        <v>10057</v>
      </c>
      <c r="B373" s="38" t="s">
        <v>437</v>
      </c>
    </row>
    <row r="374" spans="1:2" x14ac:dyDescent="0.25">
      <c r="A374" s="37" t="s">
        <v>10058</v>
      </c>
      <c r="B374" s="38" t="s">
        <v>438</v>
      </c>
    </row>
    <row r="375" spans="1:2" x14ac:dyDescent="0.25">
      <c r="A375" s="37" t="s">
        <v>10059</v>
      </c>
      <c r="B375" s="38" t="s">
        <v>439</v>
      </c>
    </row>
    <row r="376" spans="1:2" x14ac:dyDescent="0.25">
      <c r="A376" s="37" t="s">
        <v>10060</v>
      </c>
      <c r="B376" s="38" t="s">
        <v>440</v>
      </c>
    </row>
    <row r="377" spans="1:2" x14ac:dyDescent="0.25">
      <c r="A377" s="37" t="s">
        <v>10061</v>
      </c>
      <c r="B377" s="38" t="s">
        <v>441</v>
      </c>
    </row>
    <row r="378" spans="1:2" x14ac:dyDescent="0.25">
      <c r="A378" s="37" t="s">
        <v>10062</v>
      </c>
      <c r="B378" s="38" t="s">
        <v>442</v>
      </c>
    </row>
    <row r="379" spans="1:2" x14ac:dyDescent="0.25">
      <c r="A379" s="37" t="s">
        <v>10063</v>
      </c>
      <c r="B379" s="38" t="s">
        <v>443</v>
      </c>
    </row>
    <row r="380" spans="1:2" x14ac:dyDescent="0.25">
      <c r="A380" s="37" t="s">
        <v>10064</v>
      </c>
      <c r="B380" s="38" t="s">
        <v>444</v>
      </c>
    </row>
    <row r="381" spans="1:2" x14ac:dyDescent="0.25">
      <c r="A381" s="37" t="s">
        <v>10065</v>
      </c>
      <c r="B381" s="38" t="s">
        <v>445</v>
      </c>
    </row>
    <row r="382" spans="1:2" x14ac:dyDescent="0.25">
      <c r="A382" s="37" t="s">
        <v>10066</v>
      </c>
      <c r="B382" s="38" t="s">
        <v>446</v>
      </c>
    </row>
    <row r="383" spans="1:2" x14ac:dyDescent="0.25">
      <c r="A383" s="37" t="s">
        <v>10067</v>
      </c>
      <c r="B383" s="38" t="s">
        <v>447</v>
      </c>
    </row>
    <row r="384" spans="1:2" x14ac:dyDescent="0.25">
      <c r="A384" s="37" t="s">
        <v>10068</v>
      </c>
      <c r="B384" s="38" t="s">
        <v>448</v>
      </c>
    </row>
    <row r="385" spans="1:2" x14ac:dyDescent="0.25">
      <c r="A385" s="37" t="s">
        <v>10069</v>
      </c>
      <c r="B385" s="38" t="s">
        <v>449</v>
      </c>
    </row>
    <row r="386" spans="1:2" x14ac:dyDescent="0.25">
      <c r="A386" s="37" t="s">
        <v>10070</v>
      </c>
      <c r="B386" s="38" t="s">
        <v>450</v>
      </c>
    </row>
    <row r="387" spans="1:2" x14ac:dyDescent="0.25">
      <c r="A387" s="37" t="s">
        <v>10071</v>
      </c>
      <c r="B387" s="38" t="s">
        <v>451</v>
      </c>
    </row>
    <row r="388" spans="1:2" x14ac:dyDescent="0.25">
      <c r="A388" s="37" t="s">
        <v>10072</v>
      </c>
      <c r="B388" s="38" t="s">
        <v>452</v>
      </c>
    </row>
    <row r="389" spans="1:2" x14ac:dyDescent="0.25">
      <c r="A389" s="37" t="s">
        <v>10073</v>
      </c>
      <c r="B389" s="38" t="s">
        <v>453</v>
      </c>
    </row>
    <row r="390" spans="1:2" x14ac:dyDescent="0.25">
      <c r="A390" s="37" t="s">
        <v>10074</v>
      </c>
      <c r="B390" s="38" t="s">
        <v>454</v>
      </c>
    </row>
    <row r="391" spans="1:2" x14ac:dyDescent="0.25">
      <c r="A391" s="37" t="s">
        <v>10075</v>
      </c>
      <c r="B391" s="38" t="s">
        <v>455</v>
      </c>
    </row>
    <row r="392" spans="1:2" x14ac:dyDescent="0.25">
      <c r="A392" s="37" t="s">
        <v>10076</v>
      </c>
      <c r="B392" s="38" t="s">
        <v>456</v>
      </c>
    </row>
    <row r="393" spans="1:2" x14ac:dyDescent="0.25">
      <c r="A393" s="37" t="s">
        <v>10077</v>
      </c>
      <c r="B393" s="38" t="s">
        <v>457</v>
      </c>
    </row>
    <row r="394" spans="1:2" x14ac:dyDescent="0.25">
      <c r="A394" s="37" t="s">
        <v>10078</v>
      </c>
      <c r="B394" s="38" t="s">
        <v>458</v>
      </c>
    </row>
    <row r="395" spans="1:2" x14ac:dyDescent="0.25">
      <c r="A395" s="37" t="s">
        <v>10079</v>
      </c>
      <c r="B395" s="38" t="s">
        <v>459</v>
      </c>
    </row>
    <row r="396" spans="1:2" x14ac:dyDescent="0.25">
      <c r="A396" s="37" t="s">
        <v>10080</v>
      </c>
      <c r="B396" s="38" t="s">
        <v>460</v>
      </c>
    </row>
    <row r="397" spans="1:2" x14ac:dyDescent="0.25">
      <c r="A397" s="37" t="s">
        <v>10081</v>
      </c>
      <c r="B397" s="38" t="s">
        <v>461</v>
      </c>
    </row>
    <row r="398" spans="1:2" x14ac:dyDescent="0.25">
      <c r="A398" s="37" t="s">
        <v>10082</v>
      </c>
      <c r="B398" s="38" t="s">
        <v>462</v>
      </c>
    </row>
    <row r="399" spans="1:2" x14ac:dyDescent="0.25">
      <c r="A399" s="37" t="s">
        <v>10083</v>
      </c>
      <c r="B399" s="38" t="s">
        <v>463</v>
      </c>
    </row>
    <row r="400" spans="1:2" x14ac:dyDescent="0.25">
      <c r="A400" s="37" t="s">
        <v>10084</v>
      </c>
      <c r="B400" s="38" t="s">
        <v>464</v>
      </c>
    </row>
    <row r="401" spans="1:2" x14ac:dyDescent="0.25">
      <c r="A401" s="37" t="s">
        <v>10085</v>
      </c>
      <c r="B401" s="38" t="s">
        <v>465</v>
      </c>
    </row>
    <row r="402" spans="1:2" x14ac:dyDescent="0.25">
      <c r="A402" s="37" t="s">
        <v>10086</v>
      </c>
      <c r="B402" s="38" t="s">
        <v>466</v>
      </c>
    </row>
    <row r="403" spans="1:2" x14ac:dyDescent="0.25">
      <c r="A403" s="37" t="s">
        <v>10087</v>
      </c>
      <c r="B403" s="38" t="s">
        <v>467</v>
      </c>
    </row>
    <row r="404" spans="1:2" x14ac:dyDescent="0.25">
      <c r="A404" s="37" t="s">
        <v>10088</v>
      </c>
      <c r="B404" s="38" t="s">
        <v>468</v>
      </c>
    </row>
    <row r="405" spans="1:2" x14ac:dyDescent="0.25">
      <c r="A405" s="37" t="s">
        <v>10089</v>
      </c>
      <c r="B405" s="38" t="s">
        <v>469</v>
      </c>
    </row>
    <row r="406" spans="1:2" x14ac:dyDescent="0.25">
      <c r="A406" s="37" t="s">
        <v>10090</v>
      </c>
      <c r="B406" s="38" t="s">
        <v>470</v>
      </c>
    </row>
    <row r="407" spans="1:2" x14ac:dyDescent="0.25">
      <c r="A407" s="37" t="s">
        <v>10091</v>
      </c>
      <c r="B407" s="38" t="s">
        <v>471</v>
      </c>
    </row>
    <row r="408" spans="1:2" x14ac:dyDescent="0.25">
      <c r="A408" s="37" t="s">
        <v>10092</v>
      </c>
      <c r="B408" s="38" t="s">
        <v>472</v>
      </c>
    </row>
    <row r="409" spans="1:2" x14ac:dyDescent="0.25">
      <c r="A409" s="37" t="s">
        <v>10093</v>
      </c>
      <c r="B409" s="38" t="s">
        <v>473</v>
      </c>
    </row>
    <row r="410" spans="1:2" x14ac:dyDescent="0.25">
      <c r="A410" s="37" t="s">
        <v>10094</v>
      </c>
      <c r="B410" s="38" t="s">
        <v>474</v>
      </c>
    </row>
    <row r="411" spans="1:2" x14ac:dyDescent="0.25">
      <c r="A411" s="37" t="s">
        <v>10095</v>
      </c>
      <c r="B411" s="38" t="s">
        <v>475</v>
      </c>
    </row>
    <row r="412" spans="1:2" x14ac:dyDescent="0.25">
      <c r="A412" s="37" t="s">
        <v>10096</v>
      </c>
      <c r="B412" s="38" t="s">
        <v>476</v>
      </c>
    </row>
    <row r="413" spans="1:2" x14ac:dyDescent="0.25">
      <c r="A413" s="37" t="s">
        <v>10097</v>
      </c>
      <c r="B413" s="38" t="s">
        <v>477</v>
      </c>
    </row>
    <row r="414" spans="1:2" x14ac:dyDescent="0.25">
      <c r="A414" s="37" t="s">
        <v>10098</v>
      </c>
      <c r="B414" s="38" t="s">
        <v>478</v>
      </c>
    </row>
    <row r="415" spans="1:2" x14ac:dyDescent="0.25">
      <c r="A415" s="37" t="s">
        <v>10099</v>
      </c>
      <c r="B415" s="38" t="s">
        <v>479</v>
      </c>
    </row>
    <row r="416" spans="1:2" x14ac:dyDescent="0.25">
      <c r="A416" s="37" t="s">
        <v>10100</v>
      </c>
      <c r="B416" s="38" t="s">
        <v>480</v>
      </c>
    </row>
    <row r="417" spans="1:2" x14ac:dyDescent="0.25">
      <c r="A417" s="37" t="s">
        <v>10101</v>
      </c>
      <c r="B417" s="38" t="s">
        <v>481</v>
      </c>
    </row>
    <row r="418" spans="1:2" x14ac:dyDescent="0.25">
      <c r="A418" s="37" t="s">
        <v>10102</v>
      </c>
      <c r="B418" s="38" t="s">
        <v>482</v>
      </c>
    </row>
    <row r="419" spans="1:2" x14ac:dyDescent="0.25">
      <c r="A419" s="37" t="s">
        <v>10103</v>
      </c>
      <c r="B419" s="38" t="s">
        <v>483</v>
      </c>
    </row>
    <row r="420" spans="1:2" x14ac:dyDescent="0.25">
      <c r="A420" s="37" t="s">
        <v>10104</v>
      </c>
      <c r="B420" s="38" t="s">
        <v>484</v>
      </c>
    </row>
    <row r="421" spans="1:2" x14ac:dyDescent="0.25">
      <c r="A421" s="37" t="s">
        <v>10105</v>
      </c>
      <c r="B421" s="38" t="s">
        <v>485</v>
      </c>
    </row>
    <row r="422" spans="1:2" x14ac:dyDescent="0.25">
      <c r="A422" s="37" t="s">
        <v>10106</v>
      </c>
      <c r="B422" s="38" t="s">
        <v>486</v>
      </c>
    </row>
    <row r="423" spans="1:2" x14ac:dyDescent="0.25">
      <c r="A423" s="37" t="s">
        <v>10107</v>
      </c>
      <c r="B423" s="38" t="s">
        <v>487</v>
      </c>
    </row>
    <row r="424" spans="1:2" x14ac:dyDescent="0.25">
      <c r="A424" s="37" t="s">
        <v>10108</v>
      </c>
      <c r="B424" s="38" t="s">
        <v>488</v>
      </c>
    </row>
    <row r="425" spans="1:2" x14ac:dyDescent="0.25">
      <c r="A425" s="37" t="s">
        <v>10109</v>
      </c>
      <c r="B425" s="38" t="s">
        <v>489</v>
      </c>
    </row>
    <row r="426" spans="1:2" x14ac:dyDescent="0.25">
      <c r="A426" s="37" t="s">
        <v>10110</v>
      </c>
      <c r="B426" s="38" t="s">
        <v>490</v>
      </c>
    </row>
    <row r="427" spans="1:2" x14ac:dyDescent="0.25">
      <c r="A427" s="37" t="s">
        <v>10111</v>
      </c>
      <c r="B427" s="38" t="s">
        <v>491</v>
      </c>
    </row>
    <row r="428" spans="1:2" x14ac:dyDescent="0.25">
      <c r="A428" s="37" t="s">
        <v>10112</v>
      </c>
      <c r="B428" s="38" t="s">
        <v>492</v>
      </c>
    </row>
    <row r="429" spans="1:2" x14ac:dyDescent="0.25">
      <c r="A429" s="37" t="s">
        <v>10113</v>
      </c>
      <c r="B429" s="38" t="s">
        <v>493</v>
      </c>
    </row>
    <row r="430" spans="1:2" x14ac:dyDescent="0.25">
      <c r="A430" s="37" t="s">
        <v>10114</v>
      </c>
      <c r="B430" s="38" t="s">
        <v>494</v>
      </c>
    </row>
    <row r="431" spans="1:2" x14ac:dyDescent="0.25">
      <c r="A431" s="37" t="s">
        <v>10115</v>
      </c>
      <c r="B431" s="38" t="s">
        <v>495</v>
      </c>
    </row>
    <row r="432" spans="1:2" x14ac:dyDescent="0.25">
      <c r="A432" s="37" t="s">
        <v>10116</v>
      </c>
      <c r="B432" s="38" t="s">
        <v>496</v>
      </c>
    </row>
    <row r="433" spans="1:2" x14ac:dyDescent="0.25">
      <c r="A433" s="37" t="s">
        <v>10117</v>
      </c>
      <c r="B433" s="38" t="s">
        <v>497</v>
      </c>
    </row>
    <row r="434" spans="1:2" x14ac:dyDescent="0.25">
      <c r="A434" s="37" t="s">
        <v>10118</v>
      </c>
      <c r="B434" s="38" t="s">
        <v>498</v>
      </c>
    </row>
    <row r="435" spans="1:2" x14ac:dyDescent="0.25">
      <c r="A435" s="37" t="s">
        <v>10119</v>
      </c>
      <c r="B435" s="38" t="s">
        <v>499</v>
      </c>
    </row>
    <row r="436" spans="1:2" x14ac:dyDescent="0.25">
      <c r="A436" s="37" t="s">
        <v>10120</v>
      </c>
      <c r="B436" s="38" t="s">
        <v>500</v>
      </c>
    </row>
    <row r="437" spans="1:2" x14ac:dyDescent="0.25">
      <c r="A437" s="37" t="s">
        <v>10121</v>
      </c>
      <c r="B437" s="38" t="s">
        <v>501</v>
      </c>
    </row>
    <row r="438" spans="1:2" x14ac:dyDescent="0.25">
      <c r="A438" s="37" t="s">
        <v>10122</v>
      </c>
      <c r="B438" s="38" t="s">
        <v>502</v>
      </c>
    </row>
    <row r="439" spans="1:2" x14ac:dyDescent="0.25">
      <c r="A439" s="37" t="s">
        <v>10123</v>
      </c>
      <c r="B439" s="38" t="s">
        <v>503</v>
      </c>
    </row>
    <row r="440" spans="1:2" x14ac:dyDescent="0.25">
      <c r="A440" s="37" t="s">
        <v>10124</v>
      </c>
      <c r="B440" s="38" t="s">
        <v>504</v>
      </c>
    </row>
    <row r="441" spans="1:2" x14ac:dyDescent="0.25">
      <c r="A441" s="37" t="s">
        <v>10125</v>
      </c>
      <c r="B441" s="38" t="s">
        <v>505</v>
      </c>
    </row>
    <row r="442" spans="1:2" x14ac:dyDescent="0.25">
      <c r="A442" s="37" t="s">
        <v>10126</v>
      </c>
      <c r="B442" s="38" t="s">
        <v>506</v>
      </c>
    </row>
    <row r="443" spans="1:2" x14ac:dyDescent="0.25">
      <c r="A443" s="37" t="s">
        <v>10127</v>
      </c>
      <c r="B443" s="38" t="s">
        <v>507</v>
      </c>
    </row>
    <row r="444" spans="1:2" x14ac:dyDescent="0.25">
      <c r="A444" s="37" t="s">
        <v>10128</v>
      </c>
      <c r="B444" s="38" t="s">
        <v>508</v>
      </c>
    </row>
    <row r="445" spans="1:2" x14ac:dyDescent="0.25">
      <c r="A445" s="37" t="s">
        <v>10129</v>
      </c>
      <c r="B445" s="38" t="s">
        <v>509</v>
      </c>
    </row>
    <row r="446" spans="1:2" x14ac:dyDescent="0.25">
      <c r="A446" s="37" t="s">
        <v>10130</v>
      </c>
      <c r="B446" s="38" t="s">
        <v>510</v>
      </c>
    </row>
    <row r="447" spans="1:2" x14ac:dyDescent="0.25">
      <c r="A447" s="37" t="s">
        <v>10131</v>
      </c>
      <c r="B447" s="38" t="s">
        <v>511</v>
      </c>
    </row>
    <row r="448" spans="1:2" x14ac:dyDescent="0.25">
      <c r="A448" s="37" t="s">
        <v>10132</v>
      </c>
      <c r="B448" s="38" t="s">
        <v>512</v>
      </c>
    </row>
    <row r="449" spans="1:2" x14ac:dyDescent="0.25">
      <c r="A449" s="37" t="s">
        <v>10133</v>
      </c>
      <c r="B449" s="38" t="s">
        <v>513</v>
      </c>
    </row>
    <row r="450" spans="1:2" x14ac:dyDescent="0.25">
      <c r="A450" s="37" t="s">
        <v>10134</v>
      </c>
      <c r="B450" s="38" t="s">
        <v>514</v>
      </c>
    </row>
    <row r="451" spans="1:2" x14ac:dyDescent="0.25">
      <c r="A451" s="37" t="s">
        <v>10135</v>
      </c>
      <c r="B451" s="38" t="s">
        <v>515</v>
      </c>
    </row>
    <row r="452" spans="1:2" x14ac:dyDescent="0.25">
      <c r="A452" s="37" t="s">
        <v>10136</v>
      </c>
      <c r="B452" s="38" t="s">
        <v>516</v>
      </c>
    </row>
    <row r="453" spans="1:2" x14ac:dyDescent="0.25">
      <c r="A453" s="37" t="s">
        <v>10137</v>
      </c>
      <c r="B453" s="38" t="s">
        <v>517</v>
      </c>
    </row>
    <row r="454" spans="1:2" x14ac:dyDescent="0.25">
      <c r="A454" s="37" t="s">
        <v>10138</v>
      </c>
      <c r="B454" s="38" t="s">
        <v>518</v>
      </c>
    </row>
    <row r="455" spans="1:2" x14ac:dyDescent="0.25">
      <c r="A455" s="37" t="s">
        <v>10139</v>
      </c>
      <c r="B455" s="38" t="s">
        <v>519</v>
      </c>
    </row>
    <row r="456" spans="1:2" x14ac:dyDescent="0.25">
      <c r="A456" s="37" t="s">
        <v>10140</v>
      </c>
      <c r="B456" s="38" t="s">
        <v>520</v>
      </c>
    </row>
    <row r="457" spans="1:2" x14ac:dyDescent="0.25">
      <c r="A457" s="37" t="s">
        <v>10141</v>
      </c>
      <c r="B457" s="38" t="s">
        <v>521</v>
      </c>
    </row>
    <row r="458" spans="1:2" x14ac:dyDescent="0.25">
      <c r="A458" s="37" t="s">
        <v>10142</v>
      </c>
      <c r="B458" s="38" t="s">
        <v>522</v>
      </c>
    </row>
    <row r="459" spans="1:2" x14ac:dyDescent="0.25">
      <c r="A459" s="37" t="s">
        <v>10143</v>
      </c>
      <c r="B459" s="38" t="s">
        <v>523</v>
      </c>
    </row>
    <row r="460" spans="1:2" x14ac:dyDescent="0.25">
      <c r="A460" s="37" t="s">
        <v>10144</v>
      </c>
      <c r="B460" s="38" t="s">
        <v>524</v>
      </c>
    </row>
    <row r="461" spans="1:2" x14ac:dyDescent="0.25">
      <c r="A461" s="37" t="s">
        <v>10145</v>
      </c>
      <c r="B461" s="38" t="s">
        <v>525</v>
      </c>
    </row>
    <row r="462" spans="1:2" x14ac:dyDescent="0.25">
      <c r="A462" s="37" t="s">
        <v>10146</v>
      </c>
      <c r="B462" s="38" t="s">
        <v>526</v>
      </c>
    </row>
    <row r="463" spans="1:2" x14ac:dyDescent="0.25">
      <c r="A463" s="37" t="s">
        <v>10147</v>
      </c>
      <c r="B463" s="38" t="s">
        <v>527</v>
      </c>
    </row>
    <row r="464" spans="1:2" x14ac:dyDescent="0.25">
      <c r="A464" s="37" t="s">
        <v>10148</v>
      </c>
      <c r="B464" s="38" t="s">
        <v>528</v>
      </c>
    </row>
    <row r="465" spans="1:2" x14ac:dyDescent="0.25">
      <c r="A465" s="37" t="s">
        <v>10149</v>
      </c>
      <c r="B465" s="38" t="s">
        <v>529</v>
      </c>
    </row>
    <row r="466" spans="1:2" x14ac:dyDescent="0.25">
      <c r="A466" s="37" t="s">
        <v>10150</v>
      </c>
      <c r="B466" s="38" t="s">
        <v>530</v>
      </c>
    </row>
    <row r="467" spans="1:2" x14ac:dyDescent="0.25">
      <c r="A467" s="37" t="s">
        <v>10151</v>
      </c>
      <c r="B467" s="38" t="s">
        <v>531</v>
      </c>
    </row>
    <row r="468" spans="1:2" x14ac:dyDescent="0.25">
      <c r="A468" s="37" t="s">
        <v>10152</v>
      </c>
      <c r="B468" s="38" t="s">
        <v>532</v>
      </c>
    </row>
    <row r="469" spans="1:2" x14ac:dyDescent="0.25">
      <c r="A469" s="37" t="s">
        <v>10153</v>
      </c>
      <c r="B469" s="38" t="s">
        <v>533</v>
      </c>
    </row>
    <row r="470" spans="1:2" x14ac:dyDescent="0.25">
      <c r="A470" s="37" t="s">
        <v>10154</v>
      </c>
      <c r="B470" s="38" t="s">
        <v>534</v>
      </c>
    </row>
    <row r="471" spans="1:2" x14ac:dyDescent="0.25">
      <c r="A471" s="37" t="s">
        <v>10155</v>
      </c>
      <c r="B471" s="38" t="s">
        <v>535</v>
      </c>
    </row>
    <row r="472" spans="1:2" x14ac:dyDescent="0.25">
      <c r="A472" s="37" t="s">
        <v>10156</v>
      </c>
      <c r="B472" s="38" t="s">
        <v>536</v>
      </c>
    </row>
    <row r="473" spans="1:2" x14ac:dyDescent="0.25">
      <c r="A473" s="37" t="s">
        <v>10157</v>
      </c>
      <c r="B473" s="38" t="s">
        <v>537</v>
      </c>
    </row>
    <row r="474" spans="1:2" x14ac:dyDescent="0.25">
      <c r="A474" s="37" t="s">
        <v>10158</v>
      </c>
      <c r="B474" s="38" t="s">
        <v>538</v>
      </c>
    </row>
    <row r="475" spans="1:2" x14ac:dyDescent="0.25">
      <c r="A475" s="37" t="s">
        <v>10159</v>
      </c>
      <c r="B475" s="38" t="s">
        <v>539</v>
      </c>
    </row>
    <row r="476" spans="1:2" x14ac:dyDescent="0.25">
      <c r="A476" s="37" t="s">
        <v>10160</v>
      </c>
      <c r="B476" s="38" t="s">
        <v>540</v>
      </c>
    </row>
    <row r="477" spans="1:2" x14ac:dyDescent="0.25">
      <c r="A477" s="37" t="s">
        <v>10161</v>
      </c>
      <c r="B477" s="38" t="s">
        <v>541</v>
      </c>
    </row>
    <row r="478" spans="1:2" x14ac:dyDescent="0.25">
      <c r="A478" s="37" t="s">
        <v>10162</v>
      </c>
      <c r="B478" s="38" t="s">
        <v>542</v>
      </c>
    </row>
    <row r="479" spans="1:2" x14ac:dyDescent="0.25">
      <c r="A479" s="37" t="s">
        <v>10163</v>
      </c>
      <c r="B479" s="38" t="s">
        <v>543</v>
      </c>
    </row>
    <row r="480" spans="1:2" x14ac:dyDescent="0.25">
      <c r="A480" s="37" t="s">
        <v>10164</v>
      </c>
      <c r="B480" s="38" t="s">
        <v>544</v>
      </c>
    </row>
    <row r="481" spans="1:2" x14ac:dyDescent="0.25">
      <c r="A481" s="37" t="s">
        <v>10165</v>
      </c>
      <c r="B481" s="38" t="s">
        <v>545</v>
      </c>
    </row>
    <row r="482" spans="1:2" x14ac:dyDescent="0.25">
      <c r="A482" s="37" t="s">
        <v>10166</v>
      </c>
      <c r="B482" s="38" t="s">
        <v>546</v>
      </c>
    </row>
    <row r="483" spans="1:2" x14ac:dyDescent="0.25">
      <c r="A483" s="37" t="s">
        <v>10167</v>
      </c>
      <c r="B483" s="38" t="s">
        <v>547</v>
      </c>
    </row>
    <row r="484" spans="1:2" x14ac:dyDescent="0.25">
      <c r="A484" s="37" t="s">
        <v>10168</v>
      </c>
      <c r="B484" s="38" t="s">
        <v>548</v>
      </c>
    </row>
    <row r="485" spans="1:2" x14ac:dyDescent="0.25">
      <c r="A485" s="37" t="s">
        <v>10169</v>
      </c>
      <c r="B485" s="38" t="s">
        <v>549</v>
      </c>
    </row>
    <row r="486" spans="1:2" x14ac:dyDescent="0.25">
      <c r="A486" s="37" t="s">
        <v>10170</v>
      </c>
      <c r="B486" s="38" t="s">
        <v>550</v>
      </c>
    </row>
    <row r="487" spans="1:2" x14ac:dyDescent="0.25">
      <c r="A487" s="37" t="s">
        <v>10171</v>
      </c>
      <c r="B487" s="38" t="s">
        <v>551</v>
      </c>
    </row>
    <row r="488" spans="1:2" x14ac:dyDescent="0.25">
      <c r="A488" s="37" t="s">
        <v>10172</v>
      </c>
      <c r="B488" s="38" t="s">
        <v>552</v>
      </c>
    </row>
    <row r="489" spans="1:2" x14ac:dyDescent="0.25">
      <c r="A489" s="37" t="s">
        <v>10173</v>
      </c>
      <c r="B489" s="38" t="s">
        <v>553</v>
      </c>
    </row>
    <row r="490" spans="1:2" x14ac:dyDescent="0.25">
      <c r="A490" s="37" t="s">
        <v>10174</v>
      </c>
      <c r="B490" s="38" t="s">
        <v>554</v>
      </c>
    </row>
    <row r="491" spans="1:2" x14ac:dyDescent="0.25">
      <c r="A491" s="37" t="s">
        <v>10175</v>
      </c>
      <c r="B491" s="38" t="s">
        <v>555</v>
      </c>
    </row>
    <row r="492" spans="1:2" x14ac:dyDescent="0.25">
      <c r="A492" s="37" t="s">
        <v>10176</v>
      </c>
      <c r="B492" s="38" t="s">
        <v>556</v>
      </c>
    </row>
    <row r="493" spans="1:2" x14ac:dyDescent="0.25">
      <c r="A493" s="37" t="s">
        <v>10177</v>
      </c>
      <c r="B493" s="38" t="s">
        <v>557</v>
      </c>
    </row>
    <row r="494" spans="1:2" x14ac:dyDescent="0.25">
      <c r="A494" s="37" t="s">
        <v>10178</v>
      </c>
      <c r="B494" s="38" t="s">
        <v>558</v>
      </c>
    </row>
    <row r="495" spans="1:2" x14ac:dyDescent="0.25">
      <c r="A495" s="37" t="s">
        <v>10179</v>
      </c>
      <c r="B495" s="38" t="s">
        <v>559</v>
      </c>
    </row>
    <row r="496" spans="1:2" x14ac:dyDescent="0.25">
      <c r="A496" s="37" t="s">
        <v>10180</v>
      </c>
      <c r="B496" s="38" t="s">
        <v>560</v>
      </c>
    </row>
    <row r="497" spans="1:2" x14ac:dyDescent="0.25">
      <c r="A497" s="37" t="s">
        <v>10181</v>
      </c>
      <c r="B497" s="38" t="s">
        <v>561</v>
      </c>
    </row>
    <row r="498" spans="1:2" x14ac:dyDescent="0.25">
      <c r="A498" s="37" t="s">
        <v>10182</v>
      </c>
      <c r="B498" s="38" t="s">
        <v>562</v>
      </c>
    </row>
    <row r="499" spans="1:2" x14ac:dyDescent="0.25">
      <c r="A499" s="37" t="s">
        <v>10183</v>
      </c>
      <c r="B499" s="38" t="s">
        <v>563</v>
      </c>
    </row>
    <row r="500" spans="1:2" x14ac:dyDescent="0.25">
      <c r="A500" s="37" t="s">
        <v>10184</v>
      </c>
      <c r="B500" s="38" t="s">
        <v>564</v>
      </c>
    </row>
    <row r="501" spans="1:2" x14ac:dyDescent="0.25">
      <c r="A501" s="37" t="s">
        <v>10185</v>
      </c>
      <c r="B501" s="38" t="s">
        <v>565</v>
      </c>
    </row>
    <row r="502" spans="1:2" x14ac:dyDescent="0.25">
      <c r="A502" s="37" t="s">
        <v>10186</v>
      </c>
      <c r="B502" s="38" t="s">
        <v>566</v>
      </c>
    </row>
    <row r="503" spans="1:2" x14ac:dyDescent="0.25">
      <c r="A503" s="37" t="s">
        <v>10187</v>
      </c>
      <c r="B503" s="38" t="s">
        <v>567</v>
      </c>
    </row>
    <row r="504" spans="1:2" x14ac:dyDescent="0.25">
      <c r="A504" s="37" t="s">
        <v>10188</v>
      </c>
      <c r="B504" s="38" t="s">
        <v>568</v>
      </c>
    </row>
    <row r="505" spans="1:2" x14ac:dyDescent="0.25">
      <c r="A505" s="37" t="s">
        <v>10189</v>
      </c>
      <c r="B505" s="38" t="s">
        <v>569</v>
      </c>
    </row>
    <row r="506" spans="1:2" x14ac:dyDescent="0.25">
      <c r="A506" s="37" t="s">
        <v>10190</v>
      </c>
      <c r="B506" s="38" t="s">
        <v>570</v>
      </c>
    </row>
    <row r="507" spans="1:2" x14ac:dyDescent="0.25">
      <c r="A507" s="37" t="s">
        <v>10191</v>
      </c>
      <c r="B507" s="38" t="s">
        <v>571</v>
      </c>
    </row>
    <row r="508" spans="1:2" x14ac:dyDescent="0.25">
      <c r="A508" s="37" t="s">
        <v>10192</v>
      </c>
      <c r="B508" s="38" t="s">
        <v>572</v>
      </c>
    </row>
    <row r="509" spans="1:2" x14ac:dyDescent="0.25">
      <c r="A509" s="37" t="s">
        <v>10193</v>
      </c>
      <c r="B509" s="38" t="s">
        <v>573</v>
      </c>
    </row>
    <row r="510" spans="1:2" x14ac:dyDescent="0.25">
      <c r="A510" s="37" t="s">
        <v>10194</v>
      </c>
      <c r="B510" s="38" t="s">
        <v>574</v>
      </c>
    </row>
    <row r="511" spans="1:2" x14ac:dyDescent="0.25">
      <c r="A511" s="37" t="s">
        <v>10195</v>
      </c>
      <c r="B511" s="38" t="s">
        <v>575</v>
      </c>
    </row>
    <row r="512" spans="1:2" x14ac:dyDescent="0.25">
      <c r="A512" s="37" t="s">
        <v>10196</v>
      </c>
      <c r="B512" s="38" t="s">
        <v>576</v>
      </c>
    </row>
    <row r="513" spans="1:2" x14ac:dyDescent="0.25">
      <c r="A513" s="37" t="s">
        <v>10197</v>
      </c>
      <c r="B513" s="38" t="s">
        <v>577</v>
      </c>
    </row>
    <row r="514" spans="1:2" x14ac:dyDescent="0.25">
      <c r="A514" s="37" t="s">
        <v>10198</v>
      </c>
      <c r="B514" s="38" t="s">
        <v>578</v>
      </c>
    </row>
    <row r="515" spans="1:2" x14ac:dyDescent="0.25">
      <c r="A515" s="37" t="s">
        <v>10199</v>
      </c>
      <c r="B515" s="38" t="s">
        <v>579</v>
      </c>
    </row>
    <row r="516" spans="1:2" x14ac:dyDescent="0.25">
      <c r="A516" s="37" t="s">
        <v>10200</v>
      </c>
      <c r="B516" s="38" t="s">
        <v>580</v>
      </c>
    </row>
    <row r="517" spans="1:2" x14ac:dyDescent="0.25">
      <c r="A517" s="37" t="s">
        <v>10201</v>
      </c>
      <c r="B517" s="38" t="s">
        <v>581</v>
      </c>
    </row>
    <row r="518" spans="1:2" x14ac:dyDescent="0.25">
      <c r="A518" s="37" t="s">
        <v>10202</v>
      </c>
      <c r="B518" s="38" t="s">
        <v>582</v>
      </c>
    </row>
    <row r="519" spans="1:2" x14ac:dyDescent="0.25">
      <c r="A519" s="37" t="s">
        <v>10203</v>
      </c>
      <c r="B519" s="38" t="s">
        <v>583</v>
      </c>
    </row>
    <row r="520" spans="1:2" x14ac:dyDescent="0.25">
      <c r="A520" s="37" t="s">
        <v>10204</v>
      </c>
      <c r="B520" s="38" t="s">
        <v>584</v>
      </c>
    </row>
    <row r="521" spans="1:2" x14ac:dyDescent="0.25">
      <c r="A521" s="37" t="s">
        <v>10205</v>
      </c>
      <c r="B521" s="38" t="s">
        <v>585</v>
      </c>
    </row>
    <row r="522" spans="1:2" x14ac:dyDescent="0.25">
      <c r="A522" s="37" t="s">
        <v>10206</v>
      </c>
      <c r="B522" s="38" t="s">
        <v>586</v>
      </c>
    </row>
    <row r="523" spans="1:2" x14ac:dyDescent="0.25">
      <c r="A523" s="37" t="s">
        <v>10207</v>
      </c>
      <c r="B523" s="38" t="s">
        <v>587</v>
      </c>
    </row>
    <row r="524" spans="1:2" x14ac:dyDescent="0.25">
      <c r="A524" s="37" t="s">
        <v>10208</v>
      </c>
      <c r="B524" s="38" t="s">
        <v>588</v>
      </c>
    </row>
    <row r="525" spans="1:2" x14ac:dyDescent="0.25">
      <c r="A525" s="37" t="s">
        <v>10209</v>
      </c>
      <c r="B525" s="38" t="s">
        <v>589</v>
      </c>
    </row>
    <row r="526" spans="1:2" x14ac:dyDescent="0.25">
      <c r="A526" s="37" t="s">
        <v>10210</v>
      </c>
      <c r="B526" s="38" t="s">
        <v>590</v>
      </c>
    </row>
    <row r="527" spans="1:2" x14ac:dyDescent="0.25">
      <c r="A527" s="37" t="s">
        <v>10211</v>
      </c>
      <c r="B527" s="38" t="s">
        <v>591</v>
      </c>
    </row>
    <row r="528" spans="1:2" x14ac:dyDescent="0.25">
      <c r="A528" s="37" t="s">
        <v>10212</v>
      </c>
      <c r="B528" s="38" t="s">
        <v>592</v>
      </c>
    </row>
    <row r="529" spans="1:2" x14ac:dyDescent="0.25">
      <c r="A529" s="37" t="s">
        <v>10213</v>
      </c>
      <c r="B529" s="38" t="s">
        <v>593</v>
      </c>
    </row>
    <row r="530" spans="1:2" x14ac:dyDescent="0.25">
      <c r="A530" s="37" t="s">
        <v>10214</v>
      </c>
      <c r="B530" s="38" t="s">
        <v>594</v>
      </c>
    </row>
    <row r="531" spans="1:2" x14ac:dyDescent="0.25">
      <c r="A531" s="37" t="s">
        <v>10215</v>
      </c>
      <c r="B531" s="38" t="s">
        <v>595</v>
      </c>
    </row>
    <row r="532" spans="1:2" x14ac:dyDescent="0.25">
      <c r="A532" s="37" t="s">
        <v>10216</v>
      </c>
      <c r="B532" s="38" t="s">
        <v>596</v>
      </c>
    </row>
    <row r="533" spans="1:2" x14ac:dyDescent="0.25">
      <c r="A533" s="37" t="s">
        <v>10217</v>
      </c>
      <c r="B533" s="38" t="s">
        <v>597</v>
      </c>
    </row>
    <row r="534" spans="1:2" x14ac:dyDescent="0.25">
      <c r="A534" s="37" t="s">
        <v>10218</v>
      </c>
      <c r="B534" s="38" t="s">
        <v>598</v>
      </c>
    </row>
    <row r="535" spans="1:2" x14ac:dyDescent="0.25">
      <c r="A535" s="37" t="s">
        <v>10219</v>
      </c>
      <c r="B535" s="38" t="s">
        <v>599</v>
      </c>
    </row>
    <row r="536" spans="1:2" x14ac:dyDescent="0.25">
      <c r="A536" s="37" t="s">
        <v>10220</v>
      </c>
      <c r="B536" s="38" t="s">
        <v>600</v>
      </c>
    </row>
    <row r="537" spans="1:2" x14ac:dyDescent="0.25">
      <c r="A537" s="37" t="s">
        <v>10221</v>
      </c>
      <c r="B537" s="38" t="s">
        <v>601</v>
      </c>
    </row>
    <row r="538" spans="1:2" x14ac:dyDescent="0.25">
      <c r="A538" s="37" t="s">
        <v>10222</v>
      </c>
      <c r="B538" s="38" t="s">
        <v>602</v>
      </c>
    </row>
    <row r="539" spans="1:2" x14ac:dyDescent="0.25">
      <c r="A539" s="37" t="s">
        <v>10223</v>
      </c>
      <c r="B539" s="38" t="s">
        <v>603</v>
      </c>
    </row>
    <row r="540" spans="1:2" x14ac:dyDescent="0.25">
      <c r="A540" s="37" t="s">
        <v>10224</v>
      </c>
      <c r="B540" s="38" t="s">
        <v>604</v>
      </c>
    </row>
    <row r="541" spans="1:2" x14ac:dyDescent="0.25">
      <c r="A541" s="37" t="s">
        <v>10225</v>
      </c>
      <c r="B541" s="38" t="s">
        <v>605</v>
      </c>
    </row>
    <row r="542" spans="1:2" x14ac:dyDescent="0.25">
      <c r="A542" s="37" t="s">
        <v>10226</v>
      </c>
      <c r="B542" s="38" t="s">
        <v>606</v>
      </c>
    </row>
    <row r="543" spans="1:2" x14ac:dyDescent="0.25">
      <c r="A543" s="37" t="s">
        <v>10227</v>
      </c>
      <c r="B543" s="38" t="s">
        <v>607</v>
      </c>
    </row>
    <row r="544" spans="1:2" x14ac:dyDescent="0.25">
      <c r="A544" s="37" t="s">
        <v>10228</v>
      </c>
      <c r="B544" s="38" t="s">
        <v>608</v>
      </c>
    </row>
    <row r="545" spans="1:2" x14ac:dyDescent="0.25">
      <c r="A545" s="37" t="s">
        <v>10229</v>
      </c>
      <c r="B545" s="38" t="s">
        <v>609</v>
      </c>
    </row>
    <row r="546" spans="1:2" x14ac:dyDescent="0.25">
      <c r="A546" s="37" t="s">
        <v>10230</v>
      </c>
      <c r="B546" s="38" t="s">
        <v>610</v>
      </c>
    </row>
    <row r="547" spans="1:2" x14ac:dyDescent="0.25">
      <c r="A547" s="37" t="s">
        <v>10231</v>
      </c>
      <c r="B547" s="38" t="s">
        <v>611</v>
      </c>
    </row>
    <row r="548" spans="1:2" x14ac:dyDescent="0.25">
      <c r="A548" s="37" t="s">
        <v>10232</v>
      </c>
      <c r="B548" s="38" t="s">
        <v>612</v>
      </c>
    </row>
    <row r="549" spans="1:2" x14ac:dyDescent="0.25">
      <c r="A549" s="37" t="s">
        <v>10233</v>
      </c>
      <c r="B549" s="38" t="s">
        <v>613</v>
      </c>
    </row>
    <row r="550" spans="1:2" x14ac:dyDescent="0.25">
      <c r="A550" s="37" t="s">
        <v>10234</v>
      </c>
      <c r="B550" s="38" t="s">
        <v>614</v>
      </c>
    </row>
    <row r="551" spans="1:2" x14ac:dyDescent="0.25">
      <c r="A551" s="37" t="s">
        <v>10235</v>
      </c>
      <c r="B551" s="38" t="s">
        <v>615</v>
      </c>
    </row>
    <row r="552" spans="1:2" x14ac:dyDescent="0.25">
      <c r="A552" s="37" t="s">
        <v>10236</v>
      </c>
      <c r="B552" s="38" t="s">
        <v>616</v>
      </c>
    </row>
    <row r="553" spans="1:2" x14ac:dyDescent="0.25">
      <c r="A553" s="37" t="s">
        <v>10237</v>
      </c>
      <c r="B553" s="38" t="s">
        <v>617</v>
      </c>
    </row>
    <row r="554" spans="1:2" x14ac:dyDescent="0.25">
      <c r="A554" s="37" t="s">
        <v>10238</v>
      </c>
      <c r="B554" s="38" t="s">
        <v>618</v>
      </c>
    </row>
    <row r="555" spans="1:2" x14ac:dyDescent="0.25">
      <c r="A555" s="37" t="s">
        <v>10239</v>
      </c>
      <c r="B555" s="38" t="s">
        <v>619</v>
      </c>
    </row>
    <row r="556" spans="1:2" x14ac:dyDescent="0.25">
      <c r="A556" s="37" t="s">
        <v>10240</v>
      </c>
      <c r="B556" s="38" t="s">
        <v>620</v>
      </c>
    </row>
    <row r="557" spans="1:2" x14ac:dyDescent="0.25">
      <c r="A557" s="37" t="s">
        <v>10241</v>
      </c>
      <c r="B557" s="38" t="s">
        <v>621</v>
      </c>
    </row>
    <row r="558" spans="1:2" x14ac:dyDescent="0.25">
      <c r="A558" s="37" t="s">
        <v>10242</v>
      </c>
      <c r="B558" s="38" t="s">
        <v>622</v>
      </c>
    </row>
    <row r="559" spans="1:2" x14ac:dyDescent="0.25">
      <c r="A559" s="37" t="s">
        <v>10243</v>
      </c>
      <c r="B559" s="38" t="s">
        <v>623</v>
      </c>
    </row>
    <row r="560" spans="1:2" x14ac:dyDescent="0.25">
      <c r="A560" s="37" t="s">
        <v>10244</v>
      </c>
      <c r="B560" s="38" t="s">
        <v>624</v>
      </c>
    </row>
    <row r="561" spans="1:2" x14ac:dyDescent="0.25">
      <c r="A561" s="37" t="s">
        <v>10245</v>
      </c>
      <c r="B561" s="38" t="s">
        <v>625</v>
      </c>
    </row>
    <row r="562" spans="1:2" x14ac:dyDescent="0.25">
      <c r="A562" s="37" t="s">
        <v>10246</v>
      </c>
      <c r="B562" s="38" t="s">
        <v>626</v>
      </c>
    </row>
    <row r="563" spans="1:2" x14ac:dyDescent="0.25">
      <c r="A563" s="37" t="s">
        <v>10247</v>
      </c>
      <c r="B563" s="38" t="s">
        <v>627</v>
      </c>
    </row>
    <row r="564" spans="1:2" x14ac:dyDescent="0.25">
      <c r="A564" s="37" t="s">
        <v>10248</v>
      </c>
      <c r="B564" s="38" t="s">
        <v>628</v>
      </c>
    </row>
    <row r="565" spans="1:2" x14ac:dyDescent="0.25">
      <c r="A565" s="37" t="s">
        <v>10249</v>
      </c>
      <c r="B565" s="38" t="s">
        <v>629</v>
      </c>
    </row>
    <row r="566" spans="1:2" x14ac:dyDescent="0.25">
      <c r="A566" s="37" t="s">
        <v>10250</v>
      </c>
      <c r="B566" s="38" t="s">
        <v>630</v>
      </c>
    </row>
    <row r="567" spans="1:2" x14ac:dyDescent="0.25">
      <c r="A567" s="37" t="s">
        <v>10251</v>
      </c>
      <c r="B567" s="38" t="s">
        <v>631</v>
      </c>
    </row>
    <row r="568" spans="1:2" x14ac:dyDescent="0.25">
      <c r="A568" s="37" t="s">
        <v>10252</v>
      </c>
      <c r="B568" s="38" t="s">
        <v>632</v>
      </c>
    </row>
    <row r="569" spans="1:2" x14ac:dyDescent="0.25">
      <c r="A569" s="37" t="s">
        <v>10253</v>
      </c>
      <c r="B569" s="38" t="s">
        <v>633</v>
      </c>
    </row>
    <row r="570" spans="1:2" x14ac:dyDescent="0.25">
      <c r="A570" s="37" t="s">
        <v>10254</v>
      </c>
      <c r="B570" s="38" t="s">
        <v>634</v>
      </c>
    </row>
    <row r="571" spans="1:2" x14ac:dyDescent="0.25">
      <c r="A571" s="37" t="s">
        <v>10255</v>
      </c>
      <c r="B571" s="38" t="s">
        <v>635</v>
      </c>
    </row>
    <row r="572" spans="1:2" x14ac:dyDescent="0.25">
      <c r="A572" s="37" t="s">
        <v>10256</v>
      </c>
      <c r="B572" s="38" t="s">
        <v>636</v>
      </c>
    </row>
    <row r="573" spans="1:2" x14ac:dyDescent="0.25">
      <c r="A573" s="37" t="s">
        <v>10257</v>
      </c>
      <c r="B573" s="38" t="s">
        <v>637</v>
      </c>
    </row>
    <row r="574" spans="1:2" x14ac:dyDescent="0.25">
      <c r="A574" s="37" t="s">
        <v>10258</v>
      </c>
      <c r="B574" s="38" t="s">
        <v>638</v>
      </c>
    </row>
    <row r="575" spans="1:2" x14ac:dyDescent="0.25">
      <c r="A575" s="37" t="s">
        <v>10259</v>
      </c>
      <c r="B575" s="38" t="s">
        <v>639</v>
      </c>
    </row>
    <row r="576" spans="1:2" x14ac:dyDescent="0.25">
      <c r="A576" s="37" t="s">
        <v>10260</v>
      </c>
      <c r="B576" s="38" t="s">
        <v>640</v>
      </c>
    </row>
    <row r="577" spans="1:2" x14ac:dyDescent="0.25">
      <c r="A577" s="37" t="s">
        <v>10261</v>
      </c>
      <c r="B577" s="38" t="s">
        <v>641</v>
      </c>
    </row>
    <row r="578" spans="1:2" x14ac:dyDescent="0.25">
      <c r="A578" s="37" t="s">
        <v>10262</v>
      </c>
      <c r="B578" s="38" t="s">
        <v>642</v>
      </c>
    </row>
    <row r="579" spans="1:2" x14ac:dyDescent="0.25">
      <c r="A579" s="37" t="s">
        <v>10263</v>
      </c>
      <c r="B579" s="38" t="s">
        <v>643</v>
      </c>
    </row>
    <row r="580" spans="1:2" x14ac:dyDescent="0.25">
      <c r="A580" s="37" t="s">
        <v>10264</v>
      </c>
      <c r="B580" s="38" t="s">
        <v>644</v>
      </c>
    </row>
    <row r="581" spans="1:2" x14ac:dyDescent="0.25">
      <c r="A581" s="37" t="s">
        <v>10265</v>
      </c>
      <c r="B581" s="38" t="s">
        <v>645</v>
      </c>
    </row>
    <row r="582" spans="1:2" x14ac:dyDescent="0.25">
      <c r="A582" s="37" t="s">
        <v>10266</v>
      </c>
      <c r="B582" s="38" t="s">
        <v>646</v>
      </c>
    </row>
    <row r="583" spans="1:2" x14ac:dyDescent="0.25">
      <c r="A583" s="37" t="s">
        <v>10267</v>
      </c>
      <c r="B583" s="38" t="s">
        <v>647</v>
      </c>
    </row>
    <row r="584" spans="1:2" x14ac:dyDescent="0.25">
      <c r="A584" s="37" t="s">
        <v>10268</v>
      </c>
      <c r="B584" s="38" t="s">
        <v>648</v>
      </c>
    </row>
    <row r="585" spans="1:2" x14ac:dyDescent="0.25">
      <c r="A585" s="37" t="s">
        <v>10269</v>
      </c>
      <c r="B585" s="38" t="s">
        <v>649</v>
      </c>
    </row>
    <row r="586" spans="1:2" x14ac:dyDescent="0.25">
      <c r="A586" s="37" t="s">
        <v>10270</v>
      </c>
      <c r="B586" s="38" t="s">
        <v>650</v>
      </c>
    </row>
    <row r="587" spans="1:2" x14ac:dyDescent="0.25">
      <c r="A587" s="37" t="s">
        <v>10271</v>
      </c>
      <c r="B587" s="38" t="s">
        <v>651</v>
      </c>
    </row>
    <row r="588" spans="1:2" x14ac:dyDescent="0.25">
      <c r="A588" s="37" t="s">
        <v>10272</v>
      </c>
      <c r="B588" s="38" t="s">
        <v>652</v>
      </c>
    </row>
    <row r="589" spans="1:2" x14ac:dyDescent="0.25">
      <c r="A589" s="37" t="s">
        <v>10273</v>
      </c>
      <c r="B589" s="38" t="s">
        <v>653</v>
      </c>
    </row>
    <row r="590" spans="1:2" x14ac:dyDescent="0.25">
      <c r="A590" s="37" t="s">
        <v>10274</v>
      </c>
      <c r="B590" s="38" t="s">
        <v>654</v>
      </c>
    </row>
    <row r="591" spans="1:2" x14ac:dyDescent="0.25">
      <c r="A591" s="37" t="s">
        <v>10275</v>
      </c>
      <c r="B591" s="38" t="s">
        <v>655</v>
      </c>
    </row>
    <row r="592" spans="1:2" x14ac:dyDescent="0.25">
      <c r="A592" s="37" t="s">
        <v>10276</v>
      </c>
      <c r="B592" s="38" t="s">
        <v>656</v>
      </c>
    </row>
    <row r="593" spans="1:2" x14ac:dyDescent="0.25">
      <c r="A593" s="37" t="s">
        <v>10277</v>
      </c>
      <c r="B593" s="38" t="s">
        <v>657</v>
      </c>
    </row>
    <row r="594" spans="1:2" x14ac:dyDescent="0.25">
      <c r="A594" s="37" t="s">
        <v>10278</v>
      </c>
      <c r="B594" s="38" t="s">
        <v>658</v>
      </c>
    </row>
    <row r="595" spans="1:2" x14ac:dyDescent="0.25">
      <c r="A595" s="37" t="s">
        <v>10279</v>
      </c>
      <c r="B595" s="38" t="s">
        <v>659</v>
      </c>
    </row>
    <row r="596" spans="1:2" x14ac:dyDescent="0.25">
      <c r="A596" s="37" t="s">
        <v>10280</v>
      </c>
      <c r="B596" s="38" t="s">
        <v>660</v>
      </c>
    </row>
    <row r="597" spans="1:2" x14ac:dyDescent="0.25">
      <c r="A597" s="37" t="s">
        <v>10281</v>
      </c>
      <c r="B597" s="38" t="s">
        <v>661</v>
      </c>
    </row>
    <row r="598" spans="1:2" x14ac:dyDescent="0.25">
      <c r="A598" s="37" t="s">
        <v>10282</v>
      </c>
      <c r="B598" s="38" t="s">
        <v>662</v>
      </c>
    </row>
    <row r="599" spans="1:2" x14ac:dyDescent="0.25">
      <c r="A599" s="37" t="s">
        <v>10283</v>
      </c>
      <c r="B599" s="38" t="s">
        <v>663</v>
      </c>
    </row>
    <row r="600" spans="1:2" x14ac:dyDescent="0.25">
      <c r="A600" s="37" t="s">
        <v>10284</v>
      </c>
      <c r="B600" s="38" t="s">
        <v>664</v>
      </c>
    </row>
    <row r="601" spans="1:2" x14ac:dyDescent="0.25">
      <c r="A601" s="37" t="s">
        <v>10285</v>
      </c>
      <c r="B601" s="38" t="s">
        <v>665</v>
      </c>
    </row>
    <row r="602" spans="1:2" x14ac:dyDescent="0.25">
      <c r="A602" s="37" t="s">
        <v>10286</v>
      </c>
      <c r="B602" s="38" t="s">
        <v>666</v>
      </c>
    </row>
    <row r="603" spans="1:2" x14ac:dyDescent="0.25">
      <c r="A603" s="37" t="s">
        <v>10287</v>
      </c>
      <c r="B603" s="38" t="s">
        <v>667</v>
      </c>
    </row>
    <row r="604" spans="1:2" x14ac:dyDescent="0.25">
      <c r="A604" s="37" t="s">
        <v>10288</v>
      </c>
      <c r="B604" s="38" t="s">
        <v>668</v>
      </c>
    </row>
    <row r="605" spans="1:2" x14ac:dyDescent="0.25">
      <c r="A605" s="37" t="s">
        <v>10289</v>
      </c>
      <c r="B605" s="38" t="s">
        <v>669</v>
      </c>
    </row>
    <row r="606" spans="1:2" x14ac:dyDescent="0.25">
      <c r="A606" s="37" t="s">
        <v>10290</v>
      </c>
      <c r="B606" s="38" t="s">
        <v>670</v>
      </c>
    </row>
    <row r="607" spans="1:2" x14ac:dyDescent="0.25">
      <c r="A607" s="37" t="s">
        <v>10291</v>
      </c>
      <c r="B607" s="38" t="s">
        <v>671</v>
      </c>
    </row>
    <row r="608" spans="1:2" x14ac:dyDescent="0.25">
      <c r="A608" s="37" t="s">
        <v>10292</v>
      </c>
      <c r="B608" s="38" t="s">
        <v>672</v>
      </c>
    </row>
    <row r="609" spans="1:2" x14ac:dyDescent="0.25">
      <c r="A609" s="37" t="s">
        <v>10293</v>
      </c>
      <c r="B609" s="38" t="s">
        <v>673</v>
      </c>
    </row>
    <row r="610" spans="1:2" x14ac:dyDescent="0.25">
      <c r="A610" s="37" t="s">
        <v>10294</v>
      </c>
      <c r="B610" s="38" t="s">
        <v>674</v>
      </c>
    </row>
    <row r="611" spans="1:2" x14ac:dyDescent="0.25">
      <c r="A611" s="37" t="s">
        <v>10295</v>
      </c>
      <c r="B611" s="38" t="s">
        <v>675</v>
      </c>
    </row>
    <row r="612" spans="1:2" x14ac:dyDescent="0.25">
      <c r="A612" s="37" t="s">
        <v>10296</v>
      </c>
      <c r="B612" s="38" t="s">
        <v>676</v>
      </c>
    </row>
    <row r="613" spans="1:2" x14ac:dyDescent="0.25">
      <c r="A613" s="37" t="s">
        <v>10297</v>
      </c>
      <c r="B613" s="38" t="s">
        <v>677</v>
      </c>
    </row>
    <row r="614" spans="1:2" x14ac:dyDescent="0.25">
      <c r="A614" s="37" t="s">
        <v>10298</v>
      </c>
      <c r="B614" s="38" t="s">
        <v>678</v>
      </c>
    </row>
    <row r="615" spans="1:2" x14ac:dyDescent="0.25">
      <c r="A615" s="37" t="s">
        <v>10299</v>
      </c>
      <c r="B615" s="38" t="s">
        <v>679</v>
      </c>
    </row>
    <row r="616" spans="1:2" x14ac:dyDescent="0.25">
      <c r="A616" s="37" t="s">
        <v>10300</v>
      </c>
      <c r="B616" s="38" t="s">
        <v>680</v>
      </c>
    </row>
    <row r="617" spans="1:2" x14ac:dyDescent="0.25">
      <c r="A617" s="37" t="s">
        <v>10301</v>
      </c>
      <c r="B617" s="38" t="s">
        <v>681</v>
      </c>
    </row>
    <row r="618" spans="1:2" x14ac:dyDescent="0.25">
      <c r="A618" s="37" t="s">
        <v>10302</v>
      </c>
      <c r="B618" s="38" t="s">
        <v>682</v>
      </c>
    </row>
    <row r="619" spans="1:2" x14ac:dyDescent="0.25">
      <c r="A619" s="37" t="s">
        <v>10303</v>
      </c>
      <c r="B619" s="38" t="s">
        <v>683</v>
      </c>
    </row>
    <row r="620" spans="1:2" x14ac:dyDescent="0.25">
      <c r="A620" s="37" t="s">
        <v>10304</v>
      </c>
      <c r="B620" s="38" t="s">
        <v>684</v>
      </c>
    </row>
    <row r="621" spans="1:2" x14ac:dyDescent="0.25">
      <c r="A621" s="37" t="s">
        <v>10305</v>
      </c>
      <c r="B621" s="38" t="s">
        <v>685</v>
      </c>
    </row>
    <row r="622" spans="1:2" x14ac:dyDescent="0.25">
      <c r="A622" s="37" t="s">
        <v>10306</v>
      </c>
      <c r="B622" s="38" t="s">
        <v>686</v>
      </c>
    </row>
    <row r="623" spans="1:2" x14ac:dyDescent="0.25">
      <c r="A623" s="37" t="s">
        <v>10307</v>
      </c>
      <c r="B623" s="38" t="s">
        <v>687</v>
      </c>
    </row>
    <row r="624" spans="1:2" x14ac:dyDescent="0.25">
      <c r="A624" s="37" t="s">
        <v>10308</v>
      </c>
      <c r="B624" s="38" t="s">
        <v>688</v>
      </c>
    </row>
    <row r="625" spans="1:2" x14ac:dyDescent="0.25">
      <c r="A625" s="37" t="s">
        <v>10309</v>
      </c>
      <c r="B625" s="38" t="s">
        <v>689</v>
      </c>
    </row>
    <row r="626" spans="1:2" x14ac:dyDescent="0.25">
      <c r="A626" s="37" t="s">
        <v>10310</v>
      </c>
      <c r="B626" s="38" t="s">
        <v>690</v>
      </c>
    </row>
    <row r="627" spans="1:2" x14ac:dyDescent="0.25">
      <c r="A627" s="37" t="s">
        <v>10311</v>
      </c>
      <c r="B627" s="38" t="s">
        <v>691</v>
      </c>
    </row>
    <row r="628" spans="1:2" x14ac:dyDescent="0.25">
      <c r="A628" s="37" t="s">
        <v>10312</v>
      </c>
      <c r="B628" s="38" t="s">
        <v>692</v>
      </c>
    </row>
    <row r="629" spans="1:2" x14ac:dyDescent="0.25">
      <c r="A629" s="37" t="s">
        <v>10313</v>
      </c>
      <c r="B629" s="38" t="s">
        <v>693</v>
      </c>
    </row>
    <row r="630" spans="1:2" x14ac:dyDescent="0.25">
      <c r="A630" s="37" t="s">
        <v>10314</v>
      </c>
      <c r="B630" s="38" t="s">
        <v>694</v>
      </c>
    </row>
    <row r="631" spans="1:2" x14ac:dyDescent="0.25">
      <c r="A631" s="37" t="s">
        <v>10315</v>
      </c>
      <c r="B631" s="38" t="s">
        <v>695</v>
      </c>
    </row>
    <row r="632" spans="1:2" x14ac:dyDescent="0.25">
      <c r="A632" s="37" t="s">
        <v>10316</v>
      </c>
      <c r="B632" s="38" t="s">
        <v>696</v>
      </c>
    </row>
    <row r="633" spans="1:2" x14ac:dyDescent="0.25">
      <c r="A633" s="37" t="s">
        <v>10317</v>
      </c>
      <c r="B633" s="38" t="s">
        <v>697</v>
      </c>
    </row>
    <row r="634" spans="1:2" x14ac:dyDescent="0.25">
      <c r="A634" s="37" t="s">
        <v>10318</v>
      </c>
      <c r="B634" s="38" t="s">
        <v>698</v>
      </c>
    </row>
    <row r="635" spans="1:2" x14ac:dyDescent="0.25">
      <c r="A635" s="37" t="s">
        <v>10319</v>
      </c>
      <c r="B635" s="38" t="s">
        <v>699</v>
      </c>
    </row>
    <row r="636" spans="1:2" x14ac:dyDescent="0.25">
      <c r="A636" s="37" t="s">
        <v>10320</v>
      </c>
      <c r="B636" s="38" t="s">
        <v>700</v>
      </c>
    </row>
    <row r="637" spans="1:2" x14ac:dyDescent="0.25">
      <c r="A637" s="37" t="s">
        <v>10321</v>
      </c>
      <c r="B637" s="38" t="s">
        <v>701</v>
      </c>
    </row>
    <row r="638" spans="1:2" x14ac:dyDescent="0.25">
      <c r="A638" s="37" t="s">
        <v>10322</v>
      </c>
      <c r="B638" s="38" t="s">
        <v>702</v>
      </c>
    </row>
    <row r="639" spans="1:2" x14ac:dyDescent="0.25">
      <c r="A639" s="37" t="s">
        <v>10323</v>
      </c>
      <c r="B639" s="38" t="s">
        <v>703</v>
      </c>
    </row>
    <row r="640" spans="1:2" x14ac:dyDescent="0.25">
      <c r="A640" s="37" t="s">
        <v>10324</v>
      </c>
      <c r="B640" s="38" t="s">
        <v>704</v>
      </c>
    </row>
    <row r="641" spans="1:2" x14ac:dyDescent="0.25">
      <c r="A641" s="37" t="s">
        <v>10325</v>
      </c>
      <c r="B641" s="38" t="s">
        <v>705</v>
      </c>
    </row>
    <row r="642" spans="1:2" x14ac:dyDescent="0.25">
      <c r="A642" s="37" t="s">
        <v>10326</v>
      </c>
      <c r="B642" s="38" t="s">
        <v>706</v>
      </c>
    </row>
    <row r="643" spans="1:2" x14ac:dyDescent="0.25">
      <c r="A643" s="37" t="s">
        <v>10327</v>
      </c>
      <c r="B643" s="38" t="s">
        <v>707</v>
      </c>
    </row>
    <row r="644" spans="1:2" x14ac:dyDescent="0.25">
      <c r="A644" s="37" t="s">
        <v>10328</v>
      </c>
      <c r="B644" s="38" t="s">
        <v>708</v>
      </c>
    </row>
    <row r="645" spans="1:2" x14ac:dyDescent="0.25">
      <c r="A645" s="37" t="s">
        <v>10329</v>
      </c>
      <c r="B645" s="38" t="s">
        <v>709</v>
      </c>
    </row>
    <row r="646" spans="1:2" x14ac:dyDescent="0.25">
      <c r="A646" s="37" t="s">
        <v>10330</v>
      </c>
      <c r="B646" s="38" t="s">
        <v>710</v>
      </c>
    </row>
    <row r="647" spans="1:2" x14ac:dyDescent="0.25">
      <c r="A647" s="37" t="s">
        <v>10331</v>
      </c>
      <c r="B647" s="38" t="s">
        <v>711</v>
      </c>
    </row>
    <row r="648" spans="1:2" x14ac:dyDescent="0.25">
      <c r="A648" s="37" t="s">
        <v>10332</v>
      </c>
      <c r="B648" s="38" t="s">
        <v>712</v>
      </c>
    </row>
    <row r="649" spans="1:2" x14ac:dyDescent="0.25">
      <c r="A649" s="37" t="s">
        <v>10333</v>
      </c>
      <c r="B649" s="38" t="s">
        <v>713</v>
      </c>
    </row>
    <row r="650" spans="1:2" x14ac:dyDescent="0.25">
      <c r="A650" s="37" t="s">
        <v>10334</v>
      </c>
      <c r="B650" s="38" t="s">
        <v>714</v>
      </c>
    </row>
    <row r="651" spans="1:2" x14ac:dyDescent="0.25">
      <c r="A651" s="37" t="s">
        <v>10335</v>
      </c>
      <c r="B651" s="38" t="s">
        <v>715</v>
      </c>
    </row>
    <row r="652" spans="1:2" x14ac:dyDescent="0.25">
      <c r="A652" s="37" t="s">
        <v>10336</v>
      </c>
      <c r="B652" s="38" t="s">
        <v>716</v>
      </c>
    </row>
    <row r="653" spans="1:2" x14ac:dyDescent="0.25">
      <c r="A653" s="37" t="s">
        <v>10337</v>
      </c>
      <c r="B653" s="38" t="s">
        <v>717</v>
      </c>
    </row>
    <row r="654" spans="1:2" x14ac:dyDescent="0.25">
      <c r="A654" s="37" t="s">
        <v>10338</v>
      </c>
      <c r="B654" s="38" t="s">
        <v>718</v>
      </c>
    </row>
    <row r="655" spans="1:2" x14ac:dyDescent="0.25">
      <c r="A655" s="37" t="s">
        <v>10339</v>
      </c>
      <c r="B655" s="38" t="s">
        <v>719</v>
      </c>
    </row>
    <row r="656" spans="1:2" x14ac:dyDescent="0.25">
      <c r="A656" s="37" t="s">
        <v>10340</v>
      </c>
      <c r="B656" s="38" t="s">
        <v>720</v>
      </c>
    </row>
    <row r="657" spans="1:2" x14ac:dyDescent="0.25">
      <c r="A657" s="37" t="s">
        <v>10341</v>
      </c>
      <c r="B657" s="38" t="s">
        <v>721</v>
      </c>
    </row>
    <row r="658" spans="1:2" x14ac:dyDescent="0.25">
      <c r="A658" s="37" t="s">
        <v>10342</v>
      </c>
      <c r="B658" s="38" t="s">
        <v>722</v>
      </c>
    </row>
    <row r="659" spans="1:2" x14ac:dyDescent="0.25">
      <c r="A659" s="37" t="s">
        <v>10343</v>
      </c>
      <c r="B659" s="38" t="s">
        <v>723</v>
      </c>
    </row>
    <row r="660" spans="1:2" x14ac:dyDescent="0.25">
      <c r="A660" s="37" t="s">
        <v>10344</v>
      </c>
      <c r="B660" s="38" t="s">
        <v>724</v>
      </c>
    </row>
    <row r="661" spans="1:2" x14ac:dyDescent="0.25">
      <c r="A661" s="37" t="s">
        <v>10345</v>
      </c>
      <c r="B661" s="38" t="s">
        <v>725</v>
      </c>
    </row>
    <row r="662" spans="1:2" x14ac:dyDescent="0.25">
      <c r="A662" s="37" t="s">
        <v>10346</v>
      </c>
      <c r="B662" s="38" t="s">
        <v>726</v>
      </c>
    </row>
    <row r="663" spans="1:2" x14ac:dyDescent="0.25">
      <c r="A663" s="37" t="s">
        <v>10347</v>
      </c>
      <c r="B663" s="38" t="s">
        <v>727</v>
      </c>
    </row>
    <row r="664" spans="1:2" x14ac:dyDescent="0.25">
      <c r="A664" s="37" t="s">
        <v>10348</v>
      </c>
      <c r="B664" s="38" t="s">
        <v>728</v>
      </c>
    </row>
    <row r="665" spans="1:2" x14ac:dyDescent="0.25">
      <c r="A665" s="37" t="s">
        <v>10349</v>
      </c>
      <c r="B665" s="38" t="s">
        <v>729</v>
      </c>
    </row>
    <row r="666" spans="1:2" x14ac:dyDescent="0.25">
      <c r="A666" s="37" t="s">
        <v>10350</v>
      </c>
      <c r="B666" s="38" t="s">
        <v>730</v>
      </c>
    </row>
    <row r="667" spans="1:2" x14ac:dyDescent="0.25">
      <c r="A667" s="37" t="s">
        <v>10351</v>
      </c>
      <c r="B667" s="38" t="s">
        <v>731</v>
      </c>
    </row>
    <row r="668" spans="1:2" x14ac:dyDescent="0.25">
      <c r="A668" s="37" t="s">
        <v>10352</v>
      </c>
      <c r="B668" s="38" t="s">
        <v>732</v>
      </c>
    </row>
    <row r="669" spans="1:2" x14ac:dyDescent="0.25">
      <c r="A669" s="37" t="s">
        <v>10353</v>
      </c>
      <c r="B669" s="38" t="s">
        <v>733</v>
      </c>
    </row>
    <row r="670" spans="1:2" x14ac:dyDescent="0.25">
      <c r="A670" s="37" t="s">
        <v>10354</v>
      </c>
      <c r="B670" s="38" t="s">
        <v>734</v>
      </c>
    </row>
    <row r="671" spans="1:2" x14ac:dyDescent="0.25">
      <c r="A671" s="37" t="s">
        <v>10355</v>
      </c>
      <c r="B671" s="38" t="s">
        <v>735</v>
      </c>
    </row>
    <row r="672" spans="1:2" x14ac:dyDescent="0.25">
      <c r="A672" s="37" t="s">
        <v>10356</v>
      </c>
      <c r="B672" s="38" t="s">
        <v>736</v>
      </c>
    </row>
    <row r="673" spans="1:2" x14ac:dyDescent="0.25">
      <c r="A673" s="37" t="s">
        <v>10357</v>
      </c>
      <c r="B673" s="38" t="s">
        <v>737</v>
      </c>
    </row>
    <row r="674" spans="1:2" x14ac:dyDescent="0.25">
      <c r="A674" s="37" t="s">
        <v>10358</v>
      </c>
      <c r="B674" s="38" t="s">
        <v>738</v>
      </c>
    </row>
    <row r="675" spans="1:2" x14ac:dyDescent="0.25">
      <c r="A675" s="37" t="s">
        <v>10359</v>
      </c>
      <c r="B675" s="38" t="s">
        <v>739</v>
      </c>
    </row>
    <row r="676" spans="1:2" x14ac:dyDescent="0.25">
      <c r="A676" s="37" t="s">
        <v>10360</v>
      </c>
      <c r="B676" s="38" t="s">
        <v>740</v>
      </c>
    </row>
    <row r="677" spans="1:2" x14ac:dyDescent="0.25">
      <c r="A677" s="37" t="s">
        <v>10361</v>
      </c>
      <c r="B677" s="38" t="s">
        <v>741</v>
      </c>
    </row>
    <row r="678" spans="1:2" x14ac:dyDescent="0.25">
      <c r="A678" s="37" t="s">
        <v>10362</v>
      </c>
      <c r="B678" s="38" t="s">
        <v>742</v>
      </c>
    </row>
    <row r="679" spans="1:2" x14ac:dyDescent="0.25">
      <c r="A679" s="37" t="s">
        <v>10363</v>
      </c>
      <c r="B679" s="38" t="s">
        <v>743</v>
      </c>
    </row>
    <row r="680" spans="1:2" x14ac:dyDescent="0.25">
      <c r="A680" s="37" t="s">
        <v>10364</v>
      </c>
      <c r="B680" s="38" t="s">
        <v>744</v>
      </c>
    </row>
    <row r="681" spans="1:2" x14ac:dyDescent="0.25">
      <c r="A681" s="37" t="s">
        <v>10365</v>
      </c>
      <c r="B681" s="38" t="s">
        <v>745</v>
      </c>
    </row>
    <row r="682" spans="1:2" x14ac:dyDescent="0.25">
      <c r="A682" s="37" t="s">
        <v>10366</v>
      </c>
      <c r="B682" s="38" t="s">
        <v>746</v>
      </c>
    </row>
    <row r="683" spans="1:2" x14ac:dyDescent="0.25">
      <c r="A683" s="37" t="s">
        <v>10367</v>
      </c>
      <c r="B683" s="38" t="s">
        <v>747</v>
      </c>
    </row>
    <row r="684" spans="1:2" x14ac:dyDescent="0.25">
      <c r="A684" s="37" t="s">
        <v>10368</v>
      </c>
      <c r="B684" s="38" t="s">
        <v>748</v>
      </c>
    </row>
    <row r="685" spans="1:2" x14ac:dyDescent="0.25">
      <c r="A685" s="37" t="s">
        <v>10369</v>
      </c>
      <c r="B685" s="38" t="s">
        <v>749</v>
      </c>
    </row>
    <row r="686" spans="1:2" x14ac:dyDescent="0.25">
      <c r="A686" s="37" t="s">
        <v>10370</v>
      </c>
      <c r="B686" s="38" t="s">
        <v>750</v>
      </c>
    </row>
    <row r="687" spans="1:2" x14ac:dyDescent="0.25">
      <c r="A687" s="37" t="s">
        <v>10371</v>
      </c>
      <c r="B687" s="38" t="s">
        <v>751</v>
      </c>
    </row>
    <row r="688" spans="1:2" x14ac:dyDescent="0.25">
      <c r="A688" s="37" t="s">
        <v>10372</v>
      </c>
      <c r="B688" s="38" t="s">
        <v>752</v>
      </c>
    </row>
    <row r="689" spans="1:2" x14ac:dyDescent="0.25">
      <c r="A689" s="37" t="s">
        <v>10373</v>
      </c>
      <c r="B689" s="38" t="s">
        <v>753</v>
      </c>
    </row>
    <row r="690" spans="1:2" x14ac:dyDescent="0.25">
      <c r="A690" s="37" t="s">
        <v>10374</v>
      </c>
      <c r="B690" s="38" t="s">
        <v>754</v>
      </c>
    </row>
    <row r="691" spans="1:2" x14ac:dyDescent="0.25">
      <c r="A691" s="37" t="s">
        <v>10375</v>
      </c>
      <c r="B691" s="38" t="s">
        <v>755</v>
      </c>
    </row>
    <row r="692" spans="1:2" x14ac:dyDescent="0.25">
      <c r="A692" s="37" t="s">
        <v>10376</v>
      </c>
      <c r="B692" s="38" t="s">
        <v>756</v>
      </c>
    </row>
    <row r="693" spans="1:2" x14ac:dyDescent="0.25">
      <c r="A693" s="37" t="s">
        <v>10377</v>
      </c>
      <c r="B693" s="38" t="s">
        <v>757</v>
      </c>
    </row>
    <row r="694" spans="1:2" x14ac:dyDescent="0.25">
      <c r="A694" s="37" t="s">
        <v>10378</v>
      </c>
      <c r="B694" s="38" t="s">
        <v>758</v>
      </c>
    </row>
    <row r="695" spans="1:2" x14ac:dyDescent="0.25">
      <c r="A695" s="37" t="s">
        <v>10379</v>
      </c>
      <c r="B695" s="38" t="s">
        <v>759</v>
      </c>
    </row>
    <row r="696" spans="1:2" x14ac:dyDescent="0.25">
      <c r="A696" s="37" t="s">
        <v>10380</v>
      </c>
      <c r="B696" s="38" t="s">
        <v>760</v>
      </c>
    </row>
    <row r="697" spans="1:2" x14ac:dyDescent="0.25">
      <c r="A697" s="37" t="s">
        <v>10381</v>
      </c>
      <c r="B697" s="38" t="s">
        <v>761</v>
      </c>
    </row>
    <row r="698" spans="1:2" x14ac:dyDescent="0.25">
      <c r="A698" s="37" t="s">
        <v>10382</v>
      </c>
      <c r="B698" s="38" t="s">
        <v>762</v>
      </c>
    </row>
    <row r="699" spans="1:2" x14ac:dyDescent="0.25">
      <c r="A699" s="37" t="s">
        <v>10383</v>
      </c>
      <c r="B699" s="38" t="s">
        <v>763</v>
      </c>
    </row>
    <row r="700" spans="1:2" x14ac:dyDescent="0.25">
      <c r="A700" s="37" t="s">
        <v>10384</v>
      </c>
      <c r="B700" s="38" t="s">
        <v>764</v>
      </c>
    </row>
    <row r="701" spans="1:2" x14ac:dyDescent="0.25">
      <c r="A701" s="37" t="s">
        <v>10385</v>
      </c>
      <c r="B701" s="38" t="s">
        <v>765</v>
      </c>
    </row>
    <row r="702" spans="1:2" x14ac:dyDescent="0.25">
      <c r="A702" s="37" t="s">
        <v>10386</v>
      </c>
      <c r="B702" s="38" t="s">
        <v>766</v>
      </c>
    </row>
    <row r="703" spans="1:2" x14ac:dyDescent="0.25">
      <c r="A703" s="37" t="s">
        <v>10387</v>
      </c>
      <c r="B703" s="38" t="s">
        <v>767</v>
      </c>
    </row>
    <row r="704" spans="1:2" x14ac:dyDescent="0.25">
      <c r="A704" s="37" t="s">
        <v>10388</v>
      </c>
      <c r="B704" s="38" t="s">
        <v>768</v>
      </c>
    </row>
    <row r="705" spans="1:2" x14ac:dyDescent="0.25">
      <c r="A705" s="37" t="s">
        <v>10389</v>
      </c>
      <c r="B705" s="38" t="s">
        <v>769</v>
      </c>
    </row>
    <row r="706" spans="1:2" x14ac:dyDescent="0.25">
      <c r="A706" s="37" t="s">
        <v>10390</v>
      </c>
      <c r="B706" s="38" t="s">
        <v>770</v>
      </c>
    </row>
    <row r="707" spans="1:2" x14ac:dyDescent="0.25">
      <c r="A707" s="37" t="s">
        <v>10391</v>
      </c>
      <c r="B707" s="38" t="s">
        <v>771</v>
      </c>
    </row>
    <row r="708" spans="1:2" x14ac:dyDescent="0.25">
      <c r="A708" s="37" t="s">
        <v>10392</v>
      </c>
      <c r="B708" s="38" t="s">
        <v>772</v>
      </c>
    </row>
    <row r="709" spans="1:2" x14ac:dyDescent="0.25">
      <c r="A709" s="37" t="s">
        <v>10393</v>
      </c>
      <c r="B709" s="38" t="s">
        <v>773</v>
      </c>
    </row>
    <row r="710" spans="1:2" x14ac:dyDescent="0.25">
      <c r="A710" s="37" t="s">
        <v>10394</v>
      </c>
      <c r="B710" s="38" t="s">
        <v>774</v>
      </c>
    </row>
    <row r="711" spans="1:2" x14ac:dyDescent="0.25">
      <c r="A711" s="37" t="s">
        <v>10395</v>
      </c>
      <c r="B711" s="38" t="s">
        <v>775</v>
      </c>
    </row>
    <row r="712" spans="1:2" x14ac:dyDescent="0.25">
      <c r="A712" s="37" t="s">
        <v>10396</v>
      </c>
      <c r="B712" s="38" t="s">
        <v>776</v>
      </c>
    </row>
    <row r="713" spans="1:2" x14ac:dyDescent="0.25">
      <c r="A713" s="37" t="s">
        <v>10397</v>
      </c>
      <c r="B713" s="38" t="s">
        <v>777</v>
      </c>
    </row>
    <row r="714" spans="1:2" x14ac:dyDescent="0.25">
      <c r="A714" s="37" t="s">
        <v>10398</v>
      </c>
      <c r="B714" s="38" t="s">
        <v>778</v>
      </c>
    </row>
    <row r="715" spans="1:2" x14ac:dyDescent="0.25">
      <c r="A715" s="37" t="s">
        <v>10399</v>
      </c>
      <c r="B715" s="38" t="s">
        <v>779</v>
      </c>
    </row>
    <row r="716" spans="1:2" x14ac:dyDescent="0.25">
      <c r="A716" s="37" t="s">
        <v>10400</v>
      </c>
      <c r="B716" s="38" t="s">
        <v>780</v>
      </c>
    </row>
    <row r="717" spans="1:2" x14ac:dyDescent="0.25">
      <c r="A717" s="37" t="s">
        <v>10401</v>
      </c>
      <c r="B717" s="38" t="s">
        <v>781</v>
      </c>
    </row>
    <row r="718" spans="1:2" x14ac:dyDescent="0.25">
      <c r="A718" s="37" t="s">
        <v>10402</v>
      </c>
      <c r="B718" s="38" t="s">
        <v>782</v>
      </c>
    </row>
    <row r="719" spans="1:2" x14ac:dyDescent="0.25">
      <c r="A719" s="37" t="s">
        <v>10403</v>
      </c>
      <c r="B719" s="38" t="s">
        <v>783</v>
      </c>
    </row>
    <row r="720" spans="1:2" x14ac:dyDescent="0.25">
      <c r="A720" s="37" t="s">
        <v>10404</v>
      </c>
      <c r="B720" s="38" t="s">
        <v>784</v>
      </c>
    </row>
    <row r="721" spans="1:2" x14ac:dyDescent="0.25">
      <c r="A721" s="37" t="s">
        <v>10405</v>
      </c>
      <c r="B721" s="38" t="s">
        <v>785</v>
      </c>
    </row>
    <row r="722" spans="1:2" x14ac:dyDescent="0.25">
      <c r="A722" s="37" t="s">
        <v>10406</v>
      </c>
      <c r="B722" s="38" t="s">
        <v>786</v>
      </c>
    </row>
    <row r="723" spans="1:2" x14ac:dyDescent="0.25">
      <c r="A723" s="37" t="s">
        <v>10407</v>
      </c>
      <c r="B723" s="38" t="s">
        <v>787</v>
      </c>
    </row>
    <row r="724" spans="1:2" x14ac:dyDescent="0.25">
      <c r="A724" s="37" t="s">
        <v>10408</v>
      </c>
      <c r="B724" s="38" t="s">
        <v>788</v>
      </c>
    </row>
    <row r="725" spans="1:2" x14ac:dyDescent="0.25">
      <c r="A725" s="37" t="s">
        <v>10409</v>
      </c>
      <c r="B725" s="38" t="s">
        <v>789</v>
      </c>
    </row>
    <row r="726" spans="1:2" x14ac:dyDescent="0.25">
      <c r="A726" s="37" t="s">
        <v>10410</v>
      </c>
      <c r="B726" s="38" t="s">
        <v>790</v>
      </c>
    </row>
    <row r="727" spans="1:2" x14ac:dyDescent="0.25">
      <c r="A727" s="37" t="s">
        <v>10411</v>
      </c>
      <c r="B727" s="38" t="s">
        <v>791</v>
      </c>
    </row>
    <row r="728" spans="1:2" x14ac:dyDescent="0.25">
      <c r="A728" s="37" t="s">
        <v>10412</v>
      </c>
      <c r="B728" s="38" t="s">
        <v>792</v>
      </c>
    </row>
    <row r="729" spans="1:2" x14ac:dyDescent="0.25">
      <c r="A729" s="37" t="s">
        <v>10413</v>
      </c>
      <c r="B729" s="38" t="s">
        <v>793</v>
      </c>
    </row>
    <row r="730" spans="1:2" x14ac:dyDescent="0.25">
      <c r="A730" s="37" t="s">
        <v>10414</v>
      </c>
      <c r="B730" s="38" t="s">
        <v>794</v>
      </c>
    </row>
    <row r="731" spans="1:2" x14ac:dyDescent="0.25">
      <c r="A731" s="37" t="s">
        <v>10415</v>
      </c>
      <c r="B731" s="38" t="s">
        <v>795</v>
      </c>
    </row>
    <row r="732" spans="1:2" x14ac:dyDescent="0.25">
      <c r="A732" s="37" t="s">
        <v>10416</v>
      </c>
      <c r="B732" s="38" t="s">
        <v>796</v>
      </c>
    </row>
    <row r="733" spans="1:2" x14ac:dyDescent="0.25">
      <c r="A733" s="37" t="s">
        <v>10417</v>
      </c>
      <c r="B733" s="38" t="s">
        <v>797</v>
      </c>
    </row>
    <row r="734" spans="1:2" x14ac:dyDescent="0.25">
      <c r="A734" s="37" t="s">
        <v>10418</v>
      </c>
      <c r="B734" s="38" t="s">
        <v>798</v>
      </c>
    </row>
    <row r="735" spans="1:2" x14ac:dyDescent="0.25">
      <c r="A735" s="37" t="s">
        <v>10419</v>
      </c>
      <c r="B735" s="38" t="s">
        <v>799</v>
      </c>
    </row>
    <row r="736" spans="1:2" x14ac:dyDescent="0.25">
      <c r="A736" s="37" t="s">
        <v>10420</v>
      </c>
      <c r="B736" s="38" t="s">
        <v>800</v>
      </c>
    </row>
    <row r="737" spans="1:2" x14ac:dyDescent="0.25">
      <c r="A737" s="37" t="s">
        <v>10421</v>
      </c>
      <c r="B737" s="38" t="s">
        <v>801</v>
      </c>
    </row>
    <row r="738" spans="1:2" x14ac:dyDescent="0.25">
      <c r="A738" s="37" t="s">
        <v>10422</v>
      </c>
      <c r="B738" s="38" t="s">
        <v>802</v>
      </c>
    </row>
    <row r="739" spans="1:2" x14ac:dyDescent="0.25">
      <c r="A739" s="37" t="s">
        <v>10423</v>
      </c>
      <c r="B739" s="38" t="s">
        <v>803</v>
      </c>
    </row>
    <row r="740" spans="1:2" x14ac:dyDescent="0.25">
      <c r="A740" s="37" t="s">
        <v>10424</v>
      </c>
      <c r="B740" s="38" t="s">
        <v>804</v>
      </c>
    </row>
    <row r="741" spans="1:2" x14ac:dyDescent="0.25">
      <c r="A741" s="37" t="s">
        <v>10425</v>
      </c>
      <c r="B741" s="38" t="s">
        <v>805</v>
      </c>
    </row>
    <row r="742" spans="1:2" x14ac:dyDescent="0.25">
      <c r="A742" s="37" t="s">
        <v>10426</v>
      </c>
      <c r="B742" s="38" t="s">
        <v>806</v>
      </c>
    </row>
    <row r="743" spans="1:2" x14ac:dyDescent="0.25">
      <c r="A743" s="37" t="s">
        <v>10427</v>
      </c>
      <c r="B743" s="38" t="s">
        <v>807</v>
      </c>
    </row>
    <row r="744" spans="1:2" x14ac:dyDescent="0.25">
      <c r="A744" s="37" t="s">
        <v>10428</v>
      </c>
      <c r="B744" s="38" t="s">
        <v>808</v>
      </c>
    </row>
    <row r="745" spans="1:2" x14ac:dyDescent="0.25">
      <c r="A745" s="37" t="s">
        <v>10429</v>
      </c>
      <c r="B745" s="38" t="s">
        <v>809</v>
      </c>
    </row>
    <row r="746" spans="1:2" x14ac:dyDescent="0.25">
      <c r="A746" s="37" t="s">
        <v>10430</v>
      </c>
      <c r="B746" s="38" t="s">
        <v>810</v>
      </c>
    </row>
    <row r="747" spans="1:2" x14ac:dyDescent="0.25">
      <c r="A747" s="37" t="s">
        <v>10431</v>
      </c>
      <c r="B747" s="38" t="s">
        <v>811</v>
      </c>
    </row>
    <row r="748" spans="1:2" x14ac:dyDescent="0.25">
      <c r="A748" s="37" t="s">
        <v>10432</v>
      </c>
      <c r="B748" s="38" t="s">
        <v>812</v>
      </c>
    </row>
    <row r="749" spans="1:2" x14ac:dyDescent="0.25">
      <c r="A749" s="37" t="s">
        <v>10433</v>
      </c>
      <c r="B749" s="38" t="s">
        <v>813</v>
      </c>
    </row>
    <row r="750" spans="1:2" x14ac:dyDescent="0.25">
      <c r="A750" s="37" t="s">
        <v>10434</v>
      </c>
      <c r="B750" s="38" t="s">
        <v>814</v>
      </c>
    </row>
    <row r="751" spans="1:2" x14ac:dyDescent="0.25">
      <c r="A751" s="37" t="s">
        <v>10435</v>
      </c>
      <c r="B751" s="38" t="s">
        <v>815</v>
      </c>
    </row>
    <row r="752" spans="1:2" x14ac:dyDescent="0.25">
      <c r="A752" s="37" t="s">
        <v>10436</v>
      </c>
      <c r="B752" s="38" t="s">
        <v>816</v>
      </c>
    </row>
    <row r="753" spans="1:2" x14ac:dyDescent="0.25">
      <c r="A753" s="37" t="s">
        <v>10437</v>
      </c>
      <c r="B753" s="38" t="s">
        <v>817</v>
      </c>
    </row>
    <row r="754" spans="1:2" x14ac:dyDescent="0.25">
      <c r="A754" s="37" t="s">
        <v>10438</v>
      </c>
      <c r="B754" s="38" t="s">
        <v>818</v>
      </c>
    </row>
    <row r="755" spans="1:2" x14ac:dyDescent="0.25">
      <c r="A755" s="37" t="s">
        <v>10439</v>
      </c>
      <c r="B755" s="38" t="s">
        <v>819</v>
      </c>
    </row>
    <row r="756" spans="1:2" x14ac:dyDescent="0.25">
      <c r="A756" s="37" t="s">
        <v>10440</v>
      </c>
      <c r="B756" s="38" t="s">
        <v>820</v>
      </c>
    </row>
    <row r="757" spans="1:2" x14ac:dyDescent="0.25">
      <c r="A757" s="37" t="s">
        <v>10441</v>
      </c>
      <c r="B757" s="38" t="s">
        <v>821</v>
      </c>
    </row>
    <row r="758" spans="1:2" x14ac:dyDescent="0.25">
      <c r="A758" s="37" t="s">
        <v>10442</v>
      </c>
      <c r="B758" s="38" t="s">
        <v>822</v>
      </c>
    </row>
    <row r="759" spans="1:2" x14ac:dyDescent="0.25">
      <c r="A759" s="37" t="s">
        <v>10443</v>
      </c>
      <c r="B759" s="38" t="s">
        <v>823</v>
      </c>
    </row>
    <row r="760" spans="1:2" x14ac:dyDescent="0.25">
      <c r="A760" s="37" t="s">
        <v>10444</v>
      </c>
      <c r="B760" s="38" t="s">
        <v>824</v>
      </c>
    </row>
    <row r="761" spans="1:2" x14ac:dyDescent="0.25">
      <c r="A761" s="37" t="s">
        <v>10445</v>
      </c>
      <c r="B761" s="38" t="s">
        <v>825</v>
      </c>
    </row>
    <row r="762" spans="1:2" x14ac:dyDescent="0.25">
      <c r="A762" s="37" t="s">
        <v>10446</v>
      </c>
      <c r="B762" s="38" t="s">
        <v>826</v>
      </c>
    </row>
    <row r="763" spans="1:2" x14ac:dyDescent="0.25">
      <c r="A763" s="37" t="s">
        <v>10447</v>
      </c>
      <c r="B763" s="38" t="s">
        <v>827</v>
      </c>
    </row>
    <row r="764" spans="1:2" x14ac:dyDescent="0.25">
      <c r="A764" s="37" t="s">
        <v>10448</v>
      </c>
      <c r="B764" s="38" t="s">
        <v>828</v>
      </c>
    </row>
    <row r="765" spans="1:2" x14ac:dyDescent="0.25">
      <c r="A765" s="37" t="s">
        <v>10449</v>
      </c>
      <c r="B765" s="38" t="s">
        <v>829</v>
      </c>
    </row>
    <row r="766" spans="1:2" x14ac:dyDescent="0.25">
      <c r="A766" s="37" t="s">
        <v>10450</v>
      </c>
      <c r="B766" s="38" t="s">
        <v>830</v>
      </c>
    </row>
    <row r="767" spans="1:2" x14ac:dyDescent="0.25">
      <c r="A767" s="37" t="s">
        <v>10451</v>
      </c>
      <c r="B767" s="38" t="s">
        <v>831</v>
      </c>
    </row>
    <row r="768" spans="1:2" x14ac:dyDescent="0.25">
      <c r="A768" s="37" t="s">
        <v>10452</v>
      </c>
      <c r="B768" s="38" t="s">
        <v>832</v>
      </c>
    </row>
    <row r="769" spans="1:2" x14ac:dyDescent="0.25">
      <c r="A769" s="37" t="s">
        <v>10453</v>
      </c>
      <c r="B769" s="38" t="s">
        <v>833</v>
      </c>
    </row>
    <row r="770" spans="1:2" x14ac:dyDescent="0.25">
      <c r="A770" s="37" t="s">
        <v>10454</v>
      </c>
      <c r="B770" s="38" t="s">
        <v>834</v>
      </c>
    </row>
    <row r="771" spans="1:2" x14ac:dyDescent="0.25">
      <c r="A771" s="37" t="s">
        <v>10455</v>
      </c>
      <c r="B771" s="38" t="s">
        <v>835</v>
      </c>
    </row>
    <row r="772" spans="1:2" x14ac:dyDescent="0.25">
      <c r="A772" s="37" t="s">
        <v>10456</v>
      </c>
      <c r="B772" s="38" t="s">
        <v>836</v>
      </c>
    </row>
    <row r="773" spans="1:2" x14ac:dyDescent="0.25">
      <c r="A773" s="37" t="s">
        <v>10457</v>
      </c>
      <c r="B773" s="38" t="s">
        <v>837</v>
      </c>
    </row>
    <row r="774" spans="1:2" x14ac:dyDescent="0.25">
      <c r="A774" s="37" t="s">
        <v>10458</v>
      </c>
      <c r="B774" s="38" t="s">
        <v>838</v>
      </c>
    </row>
    <row r="775" spans="1:2" x14ac:dyDescent="0.25">
      <c r="A775" s="37" t="s">
        <v>10459</v>
      </c>
      <c r="B775" s="38" t="s">
        <v>839</v>
      </c>
    </row>
    <row r="776" spans="1:2" x14ac:dyDescent="0.25">
      <c r="A776" s="37" t="s">
        <v>10460</v>
      </c>
      <c r="B776" s="38" t="s">
        <v>840</v>
      </c>
    </row>
    <row r="777" spans="1:2" x14ac:dyDescent="0.25">
      <c r="A777" s="37" t="s">
        <v>10461</v>
      </c>
      <c r="B777" s="38" t="s">
        <v>841</v>
      </c>
    </row>
    <row r="778" spans="1:2" x14ac:dyDescent="0.25">
      <c r="A778" s="37" t="s">
        <v>10462</v>
      </c>
      <c r="B778" s="38" t="s">
        <v>842</v>
      </c>
    </row>
    <row r="779" spans="1:2" x14ac:dyDescent="0.25">
      <c r="A779" s="37" t="s">
        <v>10463</v>
      </c>
      <c r="B779" s="38" t="s">
        <v>843</v>
      </c>
    </row>
    <row r="780" spans="1:2" x14ac:dyDescent="0.25">
      <c r="A780" s="37" t="s">
        <v>10464</v>
      </c>
      <c r="B780" s="38" t="s">
        <v>844</v>
      </c>
    </row>
    <row r="781" spans="1:2" x14ac:dyDescent="0.25">
      <c r="A781" s="37" t="s">
        <v>10465</v>
      </c>
      <c r="B781" s="38" t="s">
        <v>845</v>
      </c>
    </row>
    <row r="782" spans="1:2" x14ac:dyDescent="0.25">
      <c r="A782" s="37" t="s">
        <v>10466</v>
      </c>
      <c r="B782" s="38" t="s">
        <v>846</v>
      </c>
    </row>
    <row r="783" spans="1:2" x14ac:dyDescent="0.25">
      <c r="A783" s="37" t="s">
        <v>10467</v>
      </c>
      <c r="B783" s="38" t="s">
        <v>847</v>
      </c>
    </row>
    <row r="784" spans="1:2" x14ac:dyDescent="0.25">
      <c r="A784" s="37" t="s">
        <v>10468</v>
      </c>
      <c r="B784" s="38" t="s">
        <v>848</v>
      </c>
    </row>
    <row r="785" spans="1:2" x14ac:dyDescent="0.25">
      <c r="A785" s="37" t="s">
        <v>10469</v>
      </c>
      <c r="B785" s="38" t="s">
        <v>849</v>
      </c>
    </row>
    <row r="786" spans="1:2" x14ac:dyDescent="0.25">
      <c r="A786" s="37" t="s">
        <v>10470</v>
      </c>
      <c r="B786" s="38" t="s">
        <v>850</v>
      </c>
    </row>
    <row r="787" spans="1:2" x14ac:dyDescent="0.25">
      <c r="A787" s="37" t="s">
        <v>10471</v>
      </c>
      <c r="B787" s="38" t="s">
        <v>851</v>
      </c>
    </row>
    <row r="788" spans="1:2" x14ac:dyDescent="0.25">
      <c r="A788" s="37" t="s">
        <v>10472</v>
      </c>
      <c r="B788" s="38" t="s">
        <v>852</v>
      </c>
    </row>
    <row r="789" spans="1:2" x14ac:dyDescent="0.25">
      <c r="A789" s="37" t="s">
        <v>10473</v>
      </c>
      <c r="B789" s="38" t="s">
        <v>853</v>
      </c>
    </row>
    <row r="790" spans="1:2" x14ac:dyDescent="0.25">
      <c r="A790" s="37" t="s">
        <v>10474</v>
      </c>
      <c r="B790" s="38" t="s">
        <v>854</v>
      </c>
    </row>
    <row r="791" spans="1:2" x14ac:dyDescent="0.25">
      <c r="A791" s="37" t="s">
        <v>10475</v>
      </c>
      <c r="B791" s="38" t="s">
        <v>855</v>
      </c>
    </row>
    <row r="792" spans="1:2" x14ac:dyDescent="0.25">
      <c r="A792" s="37" t="s">
        <v>10476</v>
      </c>
      <c r="B792" s="38" t="s">
        <v>856</v>
      </c>
    </row>
    <row r="793" spans="1:2" x14ac:dyDescent="0.25">
      <c r="A793" s="37" t="s">
        <v>10477</v>
      </c>
      <c r="B793" s="38" t="s">
        <v>857</v>
      </c>
    </row>
    <row r="794" spans="1:2" x14ac:dyDescent="0.25">
      <c r="A794" s="37" t="s">
        <v>10478</v>
      </c>
      <c r="B794" s="38" t="s">
        <v>858</v>
      </c>
    </row>
    <row r="795" spans="1:2" x14ac:dyDescent="0.25">
      <c r="A795" s="37" t="s">
        <v>10479</v>
      </c>
      <c r="B795" s="38" t="s">
        <v>859</v>
      </c>
    </row>
    <row r="796" spans="1:2" x14ac:dyDescent="0.25">
      <c r="A796" s="37" t="s">
        <v>10480</v>
      </c>
      <c r="B796" s="38" t="s">
        <v>860</v>
      </c>
    </row>
    <row r="797" spans="1:2" x14ac:dyDescent="0.25">
      <c r="A797" s="37" t="s">
        <v>10481</v>
      </c>
      <c r="B797" s="38" t="s">
        <v>861</v>
      </c>
    </row>
    <row r="798" spans="1:2" x14ac:dyDescent="0.25">
      <c r="A798" s="37" t="s">
        <v>10482</v>
      </c>
      <c r="B798" s="38" t="s">
        <v>862</v>
      </c>
    </row>
    <row r="799" spans="1:2" x14ac:dyDescent="0.25">
      <c r="A799" s="37" t="s">
        <v>10483</v>
      </c>
      <c r="B799" s="38" t="s">
        <v>863</v>
      </c>
    </row>
    <row r="800" spans="1:2" x14ac:dyDescent="0.25">
      <c r="A800" s="37" t="s">
        <v>10484</v>
      </c>
      <c r="B800" s="38" t="s">
        <v>864</v>
      </c>
    </row>
    <row r="801" spans="1:2" x14ac:dyDescent="0.25">
      <c r="A801" s="37" t="s">
        <v>10485</v>
      </c>
      <c r="B801" s="38" t="s">
        <v>865</v>
      </c>
    </row>
    <row r="802" spans="1:2" x14ac:dyDescent="0.25">
      <c r="A802" s="37" t="s">
        <v>10486</v>
      </c>
      <c r="B802" s="38" t="s">
        <v>866</v>
      </c>
    </row>
    <row r="803" spans="1:2" x14ac:dyDescent="0.25">
      <c r="A803" s="37" t="s">
        <v>10487</v>
      </c>
      <c r="B803" s="38" t="s">
        <v>867</v>
      </c>
    </row>
    <row r="804" spans="1:2" x14ac:dyDescent="0.25">
      <c r="A804" s="37" t="s">
        <v>10488</v>
      </c>
      <c r="B804" s="38" t="s">
        <v>868</v>
      </c>
    </row>
    <row r="805" spans="1:2" x14ac:dyDescent="0.25">
      <c r="A805" s="37" t="s">
        <v>10489</v>
      </c>
      <c r="B805" s="38" t="s">
        <v>869</v>
      </c>
    </row>
    <row r="806" spans="1:2" x14ac:dyDescent="0.25">
      <c r="A806" s="37" t="s">
        <v>10490</v>
      </c>
      <c r="B806" s="38" t="s">
        <v>870</v>
      </c>
    </row>
    <row r="807" spans="1:2" x14ac:dyDescent="0.25">
      <c r="A807" s="37" t="s">
        <v>10491</v>
      </c>
      <c r="B807" s="38" t="s">
        <v>871</v>
      </c>
    </row>
    <row r="808" spans="1:2" x14ac:dyDescent="0.25">
      <c r="A808" s="37" t="s">
        <v>10492</v>
      </c>
      <c r="B808" s="38" t="s">
        <v>872</v>
      </c>
    </row>
    <row r="809" spans="1:2" x14ac:dyDescent="0.25">
      <c r="A809" s="37" t="s">
        <v>10493</v>
      </c>
      <c r="B809" s="38" t="s">
        <v>873</v>
      </c>
    </row>
    <row r="810" spans="1:2" x14ac:dyDescent="0.25">
      <c r="A810" s="37" t="s">
        <v>10494</v>
      </c>
      <c r="B810" s="38" t="s">
        <v>874</v>
      </c>
    </row>
    <row r="811" spans="1:2" x14ac:dyDescent="0.25">
      <c r="A811" s="37" t="s">
        <v>10495</v>
      </c>
      <c r="B811" s="38" t="s">
        <v>875</v>
      </c>
    </row>
    <row r="812" spans="1:2" x14ac:dyDescent="0.25">
      <c r="A812" s="37" t="s">
        <v>10496</v>
      </c>
      <c r="B812" s="38" t="s">
        <v>876</v>
      </c>
    </row>
    <row r="813" spans="1:2" x14ac:dyDescent="0.25">
      <c r="A813" s="37" t="s">
        <v>10497</v>
      </c>
      <c r="B813" s="38" t="s">
        <v>877</v>
      </c>
    </row>
    <row r="814" spans="1:2" x14ac:dyDescent="0.25">
      <c r="A814" s="37" t="s">
        <v>10498</v>
      </c>
      <c r="B814" s="38" t="s">
        <v>878</v>
      </c>
    </row>
    <row r="815" spans="1:2" x14ac:dyDescent="0.25">
      <c r="A815" s="37" t="s">
        <v>10499</v>
      </c>
      <c r="B815" s="38" t="s">
        <v>879</v>
      </c>
    </row>
    <row r="816" spans="1:2" x14ac:dyDescent="0.25">
      <c r="A816" s="37" t="s">
        <v>10500</v>
      </c>
      <c r="B816" s="38" t="s">
        <v>880</v>
      </c>
    </row>
    <row r="817" spans="1:2" x14ac:dyDescent="0.25">
      <c r="A817" s="37" t="s">
        <v>10501</v>
      </c>
      <c r="B817" s="38" t="s">
        <v>881</v>
      </c>
    </row>
    <row r="818" spans="1:2" x14ac:dyDescent="0.25">
      <c r="A818" s="37" t="s">
        <v>10502</v>
      </c>
      <c r="B818" s="38" t="s">
        <v>882</v>
      </c>
    </row>
    <row r="819" spans="1:2" x14ac:dyDescent="0.25">
      <c r="A819" s="37" t="s">
        <v>10503</v>
      </c>
      <c r="B819" s="38" t="s">
        <v>883</v>
      </c>
    </row>
    <row r="820" spans="1:2" x14ac:dyDescent="0.25">
      <c r="A820" s="37" t="s">
        <v>10504</v>
      </c>
      <c r="B820" s="38" t="s">
        <v>884</v>
      </c>
    </row>
    <row r="821" spans="1:2" x14ac:dyDescent="0.25">
      <c r="A821" s="37" t="s">
        <v>10505</v>
      </c>
      <c r="B821" s="38" t="s">
        <v>885</v>
      </c>
    </row>
    <row r="822" spans="1:2" x14ac:dyDescent="0.25">
      <c r="A822" s="37" t="s">
        <v>10506</v>
      </c>
      <c r="B822" s="38" t="s">
        <v>886</v>
      </c>
    </row>
    <row r="823" spans="1:2" x14ac:dyDescent="0.25">
      <c r="A823" s="37" t="s">
        <v>10507</v>
      </c>
      <c r="B823" s="38" t="s">
        <v>887</v>
      </c>
    </row>
    <row r="824" spans="1:2" x14ac:dyDescent="0.25">
      <c r="A824" s="37" t="s">
        <v>10508</v>
      </c>
      <c r="B824" s="38" t="s">
        <v>888</v>
      </c>
    </row>
    <row r="825" spans="1:2" x14ac:dyDescent="0.25">
      <c r="A825" s="37" t="s">
        <v>10509</v>
      </c>
      <c r="B825" s="38" t="s">
        <v>889</v>
      </c>
    </row>
    <row r="826" spans="1:2" x14ac:dyDescent="0.25">
      <c r="A826" s="37" t="s">
        <v>10510</v>
      </c>
      <c r="B826" s="38" t="s">
        <v>890</v>
      </c>
    </row>
    <row r="827" spans="1:2" x14ac:dyDescent="0.25">
      <c r="A827" s="37" t="s">
        <v>10511</v>
      </c>
      <c r="B827" s="38" t="s">
        <v>891</v>
      </c>
    </row>
    <row r="828" spans="1:2" x14ac:dyDescent="0.25">
      <c r="A828" s="37" t="s">
        <v>10512</v>
      </c>
      <c r="B828" s="38" t="s">
        <v>892</v>
      </c>
    </row>
    <row r="829" spans="1:2" x14ac:dyDescent="0.25">
      <c r="A829" s="37" t="s">
        <v>10513</v>
      </c>
      <c r="B829" s="38" t="s">
        <v>893</v>
      </c>
    </row>
    <row r="830" spans="1:2" x14ac:dyDescent="0.25">
      <c r="A830" s="37" t="s">
        <v>10514</v>
      </c>
      <c r="B830" s="38" t="s">
        <v>894</v>
      </c>
    </row>
    <row r="831" spans="1:2" x14ac:dyDescent="0.25">
      <c r="A831" s="37" t="s">
        <v>10515</v>
      </c>
      <c r="B831" s="38" t="s">
        <v>895</v>
      </c>
    </row>
    <row r="832" spans="1:2" x14ac:dyDescent="0.25">
      <c r="A832" s="37" t="s">
        <v>10516</v>
      </c>
      <c r="B832" s="38" t="s">
        <v>896</v>
      </c>
    </row>
    <row r="833" spans="1:2" x14ac:dyDescent="0.25">
      <c r="A833" s="37" t="s">
        <v>10517</v>
      </c>
      <c r="B833" s="38" t="s">
        <v>897</v>
      </c>
    </row>
    <row r="834" spans="1:2" x14ac:dyDescent="0.25">
      <c r="A834" s="37" t="s">
        <v>10518</v>
      </c>
      <c r="B834" s="38" t="s">
        <v>898</v>
      </c>
    </row>
    <row r="835" spans="1:2" x14ac:dyDescent="0.25">
      <c r="A835" s="37" t="s">
        <v>10519</v>
      </c>
      <c r="B835" s="38" t="s">
        <v>899</v>
      </c>
    </row>
    <row r="836" spans="1:2" x14ac:dyDescent="0.25">
      <c r="A836" s="37" t="s">
        <v>10520</v>
      </c>
      <c r="B836" s="38" t="s">
        <v>900</v>
      </c>
    </row>
    <row r="837" spans="1:2" x14ac:dyDescent="0.25">
      <c r="A837" s="37" t="s">
        <v>10521</v>
      </c>
      <c r="B837" s="38" t="s">
        <v>901</v>
      </c>
    </row>
    <row r="838" spans="1:2" x14ac:dyDescent="0.25">
      <c r="A838" s="37" t="s">
        <v>10522</v>
      </c>
      <c r="B838" s="38" t="s">
        <v>902</v>
      </c>
    </row>
    <row r="839" spans="1:2" x14ac:dyDescent="0.25">
      <c r="A839" s="37" t="s">
        <v>10523</v>
      </c>
      <c r="B839" s="38" t="s">
        <v>903</v>
      </c>
    </row>
    <row r="840" spans="1:2" x14ac:dyDescent="0.25">
      <c r="A840" s="37" t="s">
        <v>10524</v>
      </c>
      <c r="B840" s="38" t="s">
        <v>904</v>
      </c>
    </row>
    <row r="841" spans="1:2" x14ac:dyDescent="0.25">
      <c r="A841" s="37" t="s">
        <v>10525</v>
      </c>
      <c r="B841" s="38" t="s">
        <v>905</v>
      </c>
    </row>
    <row r="842" spans="1:2" x14ac:dyDescent="0.25">
      <c r="A842" s="37" t="s">
        <v>10526</v>
      </c>
      <c r="B842" s="38" t="s">
        <v>906</v>
      </c>
    </row>
    <row r="843" spans="1:2" x14ac:dyDescent="0.25">
      <c r="A843" s="37" t="s">
        <v>10527</v>
      </c>
      <c r="B843" s="38" t="s">
        <v>907</v>
      </c>
    </row>
    <row r="844" spans="1:2" x14ac:dyDescent="0.25">
      <c r="A844" s="37" t="s">
        <v>10528</v>
      </c>
      <c r="B844" s="38" t="s">
        <v>908</v>
      </c>
    </row>
    <row r="845" spans="1:2" x14ac:dyDescent="0.25">
      <c r="A845" s="37" t="s">
        <v>10529</v>
      </c>
      <c r="B845" s="38" t="s">
        <v>909</v>
      </c>
    </row>
    <row r="846" spans="1:2" x14ac:dyDescent="0.25">
      <c r="A846" s="37" t="s">
        <v>10530</v>
      </c>
      <c r="B846" s="38" t="s">
        <v>910</v>
      </c>
    </row>
    <row r="847" spans="1:2" x14ac:dyDescent="0.25">
      <c r="A847" s="37" t="s">
        <v>10531</v>
      </c>
      <c r="B847" s="38" t="s">
        <v>911</v>
      </c>
    </row>
    <row r="848" spans="1:2" x14ac:dyDescent="0.25">
      <c r="A848" s="37" t="s">
        <v>10532</v>
      </c>
      <c r="B848" s="38" t="s">
        <v>912</v>
      </c>
    </row>
    <row r="849" spans="1:2" x14ac:dyDescent="0.25">
      <c r="A849" s="37" t="s">
        <v>10533</v>
      </c>
      <c r="B849" s="38" t="s">
        <v>913</v>
      </c>
    </row>
    <row r="850" spans="1:2" x14ac:dyDescent="0.25">
      <c r="A850" s="37" t="s">
        <v>10534</v>
      </c>
      <c r="B850" s="38" t="s">
        <v>914</v>
      </c>
    </row>
    <row r="851" spans="1:2" x14ac:dyDescent="0.25">
      <c r="A851" s="37" t="s">
        <v>10535</v>
      </c>
      <c r="B851" s="38" t="s">
        <v>915</v>
      </c>
    </row>
    <row r="852" spans="1:2" x14ac:dyDescent="0.25">
      <c r="A852" s="37" t="s">
        <v>10536</v>
      </c>
      <c r="B852" s="38" t="s">
        <v>916</v>
      </c>
    </row>
    <row r="853" spans="1:2" x14ac:dyDescent="0.25">
      <c r="A853" s="37" t="s">
        <v>10537</v>
      </c>
      <c r="B853" s="38" t="s">
        <v>917</v>
      </c>
    </row>
    <row r="854" spans="1:2" x14ac:dyDescent="0.25">
      <c r="A854" s="37" t="s">
        <v>10538</v>
      </c>
      <c r="B854" s="38" t="s">
        <v>918</v>
      </c>
    </row>
    <row r="855" spans="1:2" x14ac:dyDescent="0.25">
      <c r="A855" s="37" t="s">
        <v>10539</v>
      </c>
      <c r="B855" s="38" t="s">
        <v>919</v>
      </c>
    </row>
    <row r="856" spans="1:2" x14ac:dyDescent="0.25">
      <c r="A856" s="37" t="s">
        <v>10540</v>
      </c>
      <c r="B856" s="38" t="s">
        <v>920</v>
      </c>
    </row>
    <row r="857" spans="1:2" x14ac:dyDescent="0.25">
      <c r="A857" s="37" t="s">
        <v>10541</v>
      </c>
      <c r="B857" s="38" t="s">
        <v>921</v>
      </c>
    </row>
    <row r="858" spans="1:2" x14ac:dyDescent="0.25">
      <c r="A858" s="37" t="s">
        <v>10542</v>
      </c>
      <c r="B858" s="38" t="s">
        <v>922</v>
      </c>
    </row>
    <row r="859" spans="1:2" x14ac:dyDescent="0.25">
      <c r="A859" s="37" t="s">
        <v>10543</v>
      </c>
      <c r="B859" s="38" t="s">
        <v>923</v>
      </c>
    </row>
    <row r="860" spans="1:2" x14ac:dyDescent="0.25">
      <c r="A860" s="37" t="s">
        <v>10544</v>
      </c>
      <c r="B860" s="38" t="s">
        <v>924</v>
      </c>
    </row>
    <row r="861" spans="1:2" x14ac:dyDescent="0.25">
      <c r="A861" s="37" t="s">
        <v>10545</v>
      </c>
      <c r="B861" s="38" t="s">
        <v>925</v>
      </c>
    </row>
    <row r="862" spans="1:2" x14ac:dyDescent="0.25">
      <c r="A862" s="37" t="s">
        <v>10546</v>
      </c>
      <c r="B862" s="38" t="s">
        <v>926</v>
      </c>
    </row>
    <row r="863" spans="1:2" x14ac:dyDescent="0.25">
      <c r="A863" s="37" t="s">
        <v>10547</v>
      </c>
      <c r="B863" s="38" t="s">
        <v>927</v>
      </c>
    </row>
    <row r="864" spans="1:2" x14ac:dyDescent="0.25">
      <c r="A864" s="37" t="s">
        <v>10548</v>
      </c>
      <c r="B864" s="38" t="s">
        <v>928</v>
      </c>
    </row>
    <row r="865" spans="1:2" x14ac:dyDescent="0.25">
      <c r="A865" s="37" t="s">
        <v>10549</v>
      </c>
      <c r="B865" s="38" t="s">
        <v>929</v>
      </c>
    </row>
    <row r="866" spans="1:2" x14ac:dyDescent="0.25">
      <c r="A866" s="37" t="s">
        <v>10550</v>
      </c>
      <c r="B866" s="38" t="s">
        <v>930</v>
      </c>
    </row>
    <row r="867" spans="1:2" x14ac:dyDescent="0.25">
      <c r="A867" s="37" t="s">
        <v>10551</v>
      </c>
      <c r="B867" s="38" t="s">
        <v>931</v>
      </c>
    </row>
    <row r="868" spans="1:2" x14ac:dyDescent="0.25">
      <c r="A868" s="37" t="s">
        <v>10552</v>
      </c>
      <c r="B868" s="38" t="s">
        <v>932</v>
      </c>
    </row>
    <row r="869" spans="1:2" x14ac:dyDescent="0.25">
      <c r="A869" s="37" t="s">
        <v>10553</v>
      </c>
      <c r="B869" s="38" t="s">
        <v>933</v>
      </c>
    </row>
    <row r="870" spans="1:2" x14ac:dyDescent="0.25">
      <c r="A870" s="37" t="s">
        <v>10554</v>
      </c>
      <c r="B870" s="38" t="s">
        <v>934</v>
      </c>
    </row>
    <row r="871" spans="1:2" x14ac:dyDescent="0.25">
      <c r="A871" s="37" t="s">
        <v>10555</v>
      </c>
      <c r="B871" s="38" t="s">
        <v>935</v>
      </c>
    </row>
    <row r="872" spans="1:2" x14ac:dyDescent="0.25">
      <c r="A872" s="37" t="s">
        <v>10556</v>
      </c>
      <c r="B872" s="38" t="s">
        <v>936</v>
      </c>
    </row>
    <row r="873" spans="1:2" x14ac:dyDescent="0.25">
      <c r="A873" s="37" t="s">
        <v>10557</v>
      </c>
      <c r="B873" s="38" t="s">
        <v>937</v>
      </c>
    </row>
    <row r="874" spans="1:2" x14ac:dyDescent="0.25">
      <c r="A874" s="37" t="s">
        <v>10558</v>
      </c>
      <c r="B874" s="38" t="s">
        <v>938</v>
      </c>
    </row>
    <row r="875" spans="1:2" x14ac:dyDescent="0.25">
      <c r="A875" s="37" t="s">
        <v>10559</v>
      </c>
      <c r="B875" s="38" t="s">
        <v>939</v>
      </c>
    </row>
    <row r="876" spans="1:2" x14ac:dyDescent="0.25">
      <c r="A876" s="37" t="s">
        <v>10560</v>
      </c>
      <c r="B876" s="38" t="s">
        <v>940</v>
      </c>
    </row>
    <row r="877" spans="1:2" x14ac:dyDescent="0.25">
      <c r="A877" s="37" t="s">
        <v>10561</v>
      </c>
      <c r="B877" s="38" t="s">
        <v>941</v>
      </c>
    </row>
    <row r="878" spans="1:2" x14ac:dyDescent="0.25">
      <c r="A878" s="37" t="s">
        <v>10562</v>
      </c>
      <c r="B878" s="38" t="s">
        <v>942</v>
      </c>
    </row>
    <row r="879" spans="1:2" x14ac:dyDescent="0.25">
      <c r="A879" s="37" t="s">
        <v>10563</v>
      </c>
      <c r="B879" s="38" t="s">
        <v>943</v>
      </c>
    </row>
    <row r="880" spans="1:2" x14ac:dyDescent="0.25">
      <c r="A880" s="37" t="s">
        <v>10564</v>
      </c>
      <c r="B880" s="38" t="s">
        <v>944</v>
      </c>
    </row>
    <row r="881" spans="1:2" x14ac:dyDescent="0.25">
      <c r="A881" s="37" t="s">
        <v>10565</v>
      </c>
      <c r="B881" s="38" t="s">
        <v>945</v>
      </c>
    </row>
    <row r="882" spans="1:2" x14ac:dyDescent="0.25">
      <c r="A882" s="37" t="s">
        <v>10566</v>
      </c>
      <c r="B882" s="38" t="s">
        <v>946</v>
      </c>
    </row>
    <row r="883" spans="1:2" x14ac:dyDescent="0.25">
      <c r="A883" s="37" t="s">
        <v>10567</v>
      </c>
      <c r="B883" s="38" t="s">
        <v>947</v>
      </c>
    </row>
    <row r="884" spans="1:2" x14ac:dyDescent="0.25">
      <c r="A884" s="37" t="s">
        <v>10568</v>
      </c>
      <c r="B884" s="38" t="s">
        <v>948</v>
      </c>
    </row>
    <row r="885" spans="1:2" x14ac:dyDescent="0.25">
      <c r="A885" s="37" t="s">
        <v>10569</v>
      </c>
      <c r="B885" s="38" t="s">
        <v>949</v>
      </c>
    </row>
    <row r="886" spans="1:2" x14ac:dyDescent="0.25">
      <c r="A886" s="37" t="s">
        <v>10570</v>
      </c>
      <c r="B886" s="38" t="s">
        <v>950</v>
      </c>
    </row>
    <row r="887" spans="1:2" x14ac:dyDescent="0.25">
      <c r="A887" s="37" t="s">
        <v>10571</v>
      </c>
      <c r="B887" s="38" t="s">
        <v>951</v>
      </c>
    </row>
    <row r="888" spans="1:2" x14ac:dyDescent="0.25">
      <c r="A888" s="37" t="s">
        <v>10572</v>
      </c>
      <c r="B888" s="38" t="s">
        <v>952</v>
      </c>
    </row>
    <row r="889" spans="1:2" x14ac:dyDescent="0.25">
      <c r="A889" s="37" t="s">
        <v>10573</v>
      </c>
      <c r="B889" s="38" t="s">
        <v>953</v>
      </c>
    </row>
    <row r="890" spans="1:2" x14ac:dyDescent="0.25">
      <c r="A890" s="37" t="s">
        <v>10574</v>
      </c>
      <c r="B890" s="38" t="s">
        <v>954</v>
      </c>
    </row>
    <row r="891" spans="1:2" x14ac:dyDescent="0.25">
      <c r="A891" s="37" t="s">
        <v>10575</v>
      </c>
      <c r="B891" s="38" t="s">
        <v>955</v>
      </c>
    </row>
    <row r="892" spans="1:2" x14ac:dyDescent="0.25">
      <c r="A892" s="37" t="s">
        <v>10576</v>
      </c>
      <c r="B892" s="38" t="s">
        <v>956</v>
      </c>
    </row>
    <row r="893" spans="1:2" x14ac:dyDescent="0.25">
      <c r="A893" s="37" t="s">
        <v>10577</v>
      </c>
      <c r="B893" s="38" t="s">
        <v>957</v>
      </c>
    </row>
    <row r="894" spans="1:2" x14ac:dyDescent="0.25">
      <c r="A894" s="37" t="s">
        <v>10578</v>
      </c>
      <c r="B894" s="38" t="s">
        <v>958</v>
      </c>
    </row>
    <row r="895" spans="1:2" x14ac:dyDescent="0.25">
      <c r="A895" s="37" t="s">
        <v>10579</v>
      </c>
      <c r="B895" s="38" t="s">
        <v>959</v>
      </c>
    </row>
    <row r="896" spans="1:2" x14ac:dyDescent="0.25">
      <c r="A896" s="37" t="s">
        <v>10580</v>
      </c>
      <c r="B896" s="38" t="s">
        <v>960</v>
      </c>
    </row>
    <row r="897" spans="1:2" x14ac:dyDescent="0.25">
      <c r="A897" s="37" t="s">
        <v>10581</v>
      </c>
      <c r="B897" s="38" t="s">
        <v>961</v>
      </c>
    </row>
    <row r="898" spans="1:2" x14ac:dyDescent="0.25">
      <c r="A898" s="37" t="s">
        <v>10582</v>
      </c>
      <c r="B898" s="38" t="s">
        <v>962</v>
      </c>
    </row>
    <row r="899" spans="1:2" x14ac:dyDescent="0.25">
      <c r="A899" s="37" t="s">
        <v>10583</v>
      </c>
      <c r="B899" s="38" t="s">
        <v>963</v>
      </c>
    </row>
    <row r="900" spans="1:2" x14ac:dyDescent="0.25">
      <c r="A900" s="37" t="s">
        <v>10584</v>
      </c>
      <c r="B900" s="38" t="s">
        <v>964</v>
      </c>
    </row>
    <row r="901" spans="1:2" x14ac:dyDescent="0.25">
      <c r="A901" s="37" t="s">
        <v>10585</v>
      </c>
      <c r="B901" s="38" t="s">
        <v>965</v>
      </c>
    </row>
    <row r="902" spans="1:2" x14ac:dyDescent="0.25">
      <c r="A902" s="37" t="s">
        <v>10586</v>
      </c>
      <c r="B902" s="38" t="s">
        <v>966</v>
      </c>
    </row>
    <row r="903" spans="1:2" x14ac:dyDescent="0.25">
      <c r="A903" s="37" t="s">
        <v>10587</v>
      </c>
      <c r="B903" s="38" t="s">
        <v>967</v>
      </c>
    </row>
    <row r="904" spans="1:2" x14ac:dyDescent="0.25">
      <c r="A904" s="37" t="s">
        <v>10588</v>
      </c>
      <c r="B904" s="38" t="s">
        <v>968</v>
      </c>
    </row>
    <row r="905" spans="1:2" x14ac:dyDescent="0.25">
      <c r="A905" s="37" t="s">
        <v>10589</v>
      </c>
      <c r="B905" s="38" t="s">
        <v>969</v>
      </c>
    </row>
    <row r="906" spans="1:2" x14ac:dyDescent="0.25">
      <c r="A906" s="37" t="s">
        <v>10590</v>
      </c>
      <c r="B906" s="38" t="s">
        <v>970</v>
      </c>
    </row>
    <row r="907" spans="1:2" x14ac:dyDescent="0.25">
      <c r="A907" s="37" t="s">
        <v>10591</v>
      </c>
      <c r="B907" s="38" t="s">
        <v>971</v>
      </c>
    </row>
    <row r="908" spans="1:2" x14ac:dyDescent="0.25">
      <c r="A908" s="37" t="s">
        <v>10592</v>
      </c>
      <c r="B908" s="38" t="s">
        <v>972</v>
      </c>
    </row>
    <row r="909" spans="1:2" x14ac:dyDescent="0.25">
      <c r="A909" s="37" t="s">
        <v>10593</v>
      </c>
      <c r="B909" s="38" t="s">
        <v>973</v>
      </c>
    </row>
    <row r="910" spans="1:2" x14ac:dyDescent="0.25">
      <c r="A910" s="37" t="s">
        <v>10594</v>
      </c>
      <c r="B910" s="38" t="s">
        <v>974</v>
      </c>
    </row>
    <row r="911" spans="1:2" x14ac:dyDescent="0.25">
      <c r="A911" s="37" t="s">
        <v>10595</v>
      </c>
      <c r="B911" s="38" t="s">
        <v>975</v>
      </c>
    </row>
    <row r="912" spans="1:2" x14ac:dyDescent="0.25">
      <c r="A912" s="37" t="s">
        <v>10596</v>
      </c>
      <c r="B912" s="38" t="s">
        <v>976</v>
      </c>
    </row>
    <row r="913" spans="1:2" x14ac:dyDescent="0.25">
      <c r="A913" s="37" t="s">
        <v>10597</v>
      </c>
      <c r="B913" s="38" t="s">
        <v>977</v>
      </c>
    </row>
    <row r="914" spans="1:2" x14ac:dyDescent="0.25">
      <c r="A914" s="37" t="s">
        <v>10598</v>
      </c>
      <c r="B914" s="38" t="s">
        <v>978</v>
      </c>
    </row>
    <row r="915" spans="1:2" x14ac:dyDescent="0.25">
      <c r="A915" s="37" t="s">
        <v>10599</v>
      </c>
      <c r="B915" s="38" t="s">
        <v>979</v>
      </c>
    </row>
    <row r="916" spans="1:2" x14ac:dyDescent="0.25">
      <c r="A916" s="37" t="s">
        <v>10600</v>
      </c>
      <c r="B916" s="38" t="s">
        <v>980</v>
      </c>
    </row>
    <row r="917" spans="1:2" x14ac:dyDescent="0.25">
      <c r="A917" s="37" t="s">
        <v>10601</v>
      </c>
      <c r="B917" s="38" t="s">
        <v>981</v>
      </c>
    </row>
    <row r="918" spans="1:2" x14ac:dyDescent="0.25">
      <c r="A918" s="37" t="s">
        <v>10602</v>
      </c>
      <c r="B918" s="38" t="s">
        <v>982</v>
      </c>
    </row>
    <row r="919" spans="1:2" x14ac:dyDescent="0.25">
      <c r="A919" s="37" t="s">
        <v>10603</v>
      </c>
      <c r="B919" s="38" t="s">
        <v>983</v>
      </c>
    </row>
    <row r="920" spans="1:2" x14ac:dyDescent="0.25">
      <c r="A920" s="37" t="s">
        <v>10604</v>
      </c>
      <c r="B920" s="38" t="s">
        <v>984</v>
      </c>
    </row>
    <row r="921" spans="1:2" x14ac:dyDescent="0.25">
      <c r="A921" s="37" t="s">
        <v>10605</v>
      </c>
      <c r="B921" s="38" t="s">
        <v>985</v>
      </c>
    </row>
    <row r="922" spans="1:2" x14ac:dyDescent="0.25">
      <c r="A922" s="37" t="s">
        <v>10606</v>
      </c>
      <c r="B922" s="38" t="s">
        <v>986</v>
      </c>
    </row>
    <row r="923" spans="1:2" x14ac:dyDescent="0.25">
      <c r="A923" s="37" t="s">
        <v>10607</v>
      </c>
      <c r="B923" s="38" t="s">
        <v>987</v>
      </c>
    </row>
    <row r="924" spans="1:2" x14ac:dyDescent="0.25">
      <c r="A924" s="37" t="s">
        <v>10608</v>
      </c>
      <c r="B924" s="38" t="s">
        <v>988</v>
      </c>
    </row>
    <row r="925" spans="1:2" x14ac:dyDescent="0.25">
      <c r="A925" s="37" t="s">
        <v>10609</v>
      </c>
      <c r="B925" s="38" t="s">
        <v>989</v>
      </c>
    </row>
    <row r="926" spans="1:2" x14ac:dyDescent="0.25">
      <c r="A926" s="37" t="s">
        <v>10610</v>
      </c>
      <c r="B926" s="38" t="s">
        <v>990</v>
      </c>
    </row>
    <row r="927" spans="1:2" x14ac:dyDescent="0.25">
      <c r="A927" s="37" t="s">
        <v>10611</v>
      </c>
      <c r="B927" s="38" t="s">
        <v>991</v>
      </c>
    </row>
    <row r="928" spans="1:2" x14ac:dyDescent="0.25">
      <c r="A928" s="37" t="s">
        <v>10612</v>
      </c>
      <c r="B928" s="38" t="s">
        <v>992</v>
      </c>
    </row>
    <row r="929" spans="1:2" x14ac:dyDescent="0.25">
      <c r="A929" s="37" t="s">
        <v>10613</v>
      </c>
      <c r="B929" s="38" t="s">
        <v>993</v>
      </c>
    </row>
    <row r="930" spans="1:2" x14ac:dyDescent="0.25">
      <c r="A930" s="37" t="s">
        <v>10614</v>
      </c>
      <c r="B930" s="38" t="s">
        <v>994</v>
      </c>
    </row>
    <row r="931" spans="1:2" x14ac:dyDescent="0.25">
      <c r="A931" s="37" t="s">
        <v>10615</v>
      </c>
      <c r="B931" s="38" t="s">
        <v>995</v>
      </c>
    </row>
    <row r="932" spans="1:2" x14ac:dyDescent="0.25">
      <c r="A932" s="37" t="s">
        <v>10616</v>
      </c>
      <c r="B932" s="38" t="s">
        <v>996</v>
      </c>
    </row>
    <row r="933" spans="1:2" x14ac:dyDescent="0.25">
      <c r="A933" s="37" t="s">
        <v>10617</v>
      </c>
      <c r="B933" s="38" t="s">
        <v>997</v>
      </c>
    </row>
    <row r="934" spans="1:2" x14ac:dyDescent="0.25">
      <c r="A934" s="37" t="s">
        <v>10618</v>
      </c>
      <c r="B934" s="38" t="s">
        <v>998</v>
      </c>
    </row>
    <row r="935" spans="1:2" x14ac:dyDescent="0.25">
      <c r="A935" s="37" t="s">
        <v>10619</v>
      </c>
      <c r="B935" s="38" t="s">
        <v>999</v>
      </c>
    </row>
    <row r="936" spans="1:2" x14ac:dyDescent="0.25">
      <c r="A936" s="37" t="s">
        <v>10620</v>
      </c>
      <c r="B936" s="38" t="s">
        <v>1000</v>
      </c>
    </row>
    <row r="937" spans="1:2" x14ac:dyDescent="0.25">
      <c r="A937" s="37" t="s">
        <v>10621</v>
      </c>
      <c r="B937" s="38" t="s">
        <v>1001</v>
      </c>
    </row>
    <row r="938" spans="1:2" x14ac:dyDescent="0.25">
      <c r="A938" s="37" t="s">
        <v>10622</v>
      </c>
      <c r="B938" s="38" t="s">
        <v>1002</v>
      </c>
    </row>
    <row r="939" spans="1:2" x14ac:dyDescent="0.25">
      <c r="A939" s="37" t="s">
        <v>10623</v>
      </c>
      <c r="B939" s="38" t="s">
        <v>1003</v>
      </c>
    </row>
    <row r="940" spans="1:2" x14ac:dyDescent="0.25">
      <c r="A940" s="37" t="s">
        <v>10624</v>
      </c>
      <c r="B940" s="38" t="s">
        <v>1004</v>
      </c>
    </row>
    <row r="941" spans="1:2" x14ac:dyDescent="0.25">
      <c r="A941" s="37" t="s">
        <v>10625</v>
      </c>
      <c r="B941" s="38" t="s">
        <v>1005</v>
      </c>
    </row>
    <row r="942" spans="1:2" x14ac:dyDescent="0.25">
      <c r="A942" s="37" t="s">
        <v>10626</v>
      </c>
      <c r="B942" s="38" t="s">
        <v>1006</v>
      </c>
    </row>
    <row r="943" spans="1:2" x14ac:dyDescent="0.25">
      <c r="A943" s="37" t="s">
        <v>10627</v>
      </c>
      <c r="B943" s="38" t="s">
        <v>1007</v>
      </c>
    </row>
    <row r="944" spans="1:2" x14ac:dyDescent="0.25">
      <c r="A944" s="37" t="s">
        <v>10628</v>
      </c>
      <c r="B944" s="38" t="s">
        <v>1008</v>
      </c>
    </row>
    <row r="945" spans="1:2" x14ac:dyDescent="0.25">
      <c r="A945" s="37" t="s">
        <v>10629</v>
      </c>
      <c r="B945" s="38" t="s">
        <v>1009</v>
      </c>
    </row>
    <row r="946" spans="1:2" x14ac:dyDescent="0.25">
      <c r="A946" s="37" t="s">
        <v>10630</v>
      </c>
      <c r="B946" s="38" t="s">
        <v>1010</v>
      </c>
    </row>
    <row r="947" spans="1:2" x14ac:dyDescent="0.25">
      <c r="A947" s="37" t="s">
        <v>10631</v>
      </c>
      <c r="B947" s="38" t="s">
        <v>1011</v>
      </c>
    </row>
    <row r="948" spans="1:2" x14ac:dyDescent="0.25">
      <c r="A948" s="37" t="s">
        <v>10632</v>
      </c>
      <c r="B948" s="38" t="s">
        <v>1012</v>
      </c>
    </row>
    <row r="949" spans="1:2" x14ac:dyDescent="0.25">
      <c r="A949" s="37" t="s">
        <v>10633</v>
      </c>
      <c r="B949" s="38" t="s">
        <v>1013</v>
      </c>
    </row>
    <row r="950" spans="1:2" x14ac:dyDescent="0.25">
      <c r="A950" s="37" t="s">
        <v>10634</v>
      </c>
      <c r="B950" s="38" t="s">
        <v>1014</v>
      </c>
    </row>
    <row r="951" spans="1:2" x14ac:dyDescent="0.25">
      <c r="A951" s="37" t="s">
        <v>10635</v>
      </c>
      <c r="B951" s="38" t="s">
        <v>1015</v>
      </c>
    </row>
    <row r="952" spans="1:2" x14ac:dyDescent="0.25">
      <c r="A952" s="37" t="s">
        <v>10636</v>
      </c>
      <c r="B952" s="38" t="s">
        <v>1016</v>
      </c>
    </row>
    <row r="953" spans="1:2" x14ac:dyDescent="0.25">
      <c r="A953" s="37" t="s">
        <v>10637</v>
      </c>
      <c r="B953" s="38" t="s">
        <v>1017</v>
      </c>
    </row>
    <row r="954" spans="1:2" x14ac:dyDescent="0.25">
      <c r="A954" s="37" t="s">
        <v>10638</v>
      </c>
      <c r="B954" s="38" t="s">
        <v>1018</v>
      </c>
    </row>
    <row r="955" spans="1:2" x14ac:dyDescent="0.25">
      <c r="A955" s="37" t="s">
        <v>10639</v>
      </c>
      <c r="B955" s="38" t="s">
        <v>1019</v>
      </c>
    </row>
    <row r="956" spans="1:2" x14ac:dyDescent="0.25">
      <c r="A956" s="37" t="s">
        <v>10640</v>
      </c>
      <c r="B956" s="38" t="s">
        <v>1020</v>
      </c>
    </row>
    <row r="957" spans="1:2" x14ac:dyDescent="0.25">
      <c r="A957" s="37" t="s">
        <v>10641</v>
      </c>
      <c r="B957" s="38" t="s">
        <v>1021</v>
      </c>
    </row>
    <row r="958" spans="1:2" x14ac:dyDescent="0.25">
      <c r="A958" s="37" t="s">
        <v>10642</v>
      </c>
      <c r="B958" s="38" t="s">
        <v>1022</v>
      </c>
    </row>
    <row r="959" spans="1:2" x14ac:dyDescent="0.25">
      <c r="A959" s="37" t="s">
        <v>10643</v>
      </c>
      <c r="B959" s="38" t="s">
        <v>1023</v>
      </c>
    </row>
    <row r="960" spans="1:2" x14ac:dyDescent="0.25">
      <c r="A960" s="37" t="s">
        <v>10644</v>
      </c>
      <c r="B960" s="38" t="s">
        <v>1024</v>
      </c>
    </row>
    <row r="961" spans="1:2" x14ac:dyDescent="0.25">
      <c r="A961" s="37" t="s">
        <v>10645</v>
      </c>
      <c r="B961" s="38" t="s">
        <v>1025</v>
      </c>
    </row>
    <row r="962" spans="1:2" x14ac:dyDescent="0.25">
      <c r="A962" s="37" t="s">
        <v>10646</v>
      </c>
      <c r="B962" s="38" t="s">
        <v>1026</v>
      </c>
    </row>
    <row r="963" spans="1:2" x14ac:dyDescent="0.25">
      <c r="A963" s="37" t="s">
        <v>10647</v>
      </c>
      <c r="B963" s="38" t="s">
        <v>1027</v>
      </c>
    </row>
    <row r="964" spans="1:2" x14ac:dyDescent="0.25">
      <c r="A964" s="37" t="s">
        <v>10648</v>
      </c>
      <c r="B964" s="38" t="s">
        <v>1028</v>
      </c>
    </row>
    <row r="965" spans="1:2" x14ac:dyDescent="0.25">
      <c r="A965" s="37" t="s">
        <v>10649</v>
      </c>
      <c r="B965" s="38" t="s">
        <v>1029</v>
      </c>
    </row>
    <row r="966" spans="1:2" x14ac:dyDescent="0.25">
      <c r="A966" s="37" t="s">
        <v>10650</v>
      </c>
      <c r="B966" s="38" t="s">
        <v>1030</v>
      </c>
    </row>
    <row r="967" spans="1:2" x14ac:dyDescent="0.25">
      <c r="A967" s="37" t="s">
        <v>10651</v>
      </c>
      <c r="B967" s="38" t="s">
        <v>1031</v>
      </c>
    </row>
    <row r="968" spans="1:2" x14ac:dyDescent="0.25">
      <c r="A968" s="37" t="s">
        <v>10652</v>
      </c>
      <c r="B968" s="38" t="s">
        <v>1032</v>
      </c>
    </row>
    <row r="969" spans="1:2" x14ac:dyDescent="0.25">
      <c r="A969" s="37" t="s">
        <v>10653</v>
      </c>
      <c r="B969" s="38" t="s">
        <v>1033</v>
      </c>
    </row>
    <row r="970" spans="1:2" x14ac:dyDescent="0.25">
      <c r="A970" s="37" t="s">
        <v>10654</v>
      </c>
      <c r="B970" s="38" t="s">
        <v>1034</v>
      </c>
    </row>
    <row r="971" spans="1:2" x14ac:dyDescent="0.25">
      <c r="A971" s="37" t="s">
        <v>10655</v>
      </c>
      <c r="B971" s="38" t="s">
        <v>1035</v>
      </c>
    </row>
    <row r="972" spans="1:2" x14ac:dyDescent="0.25">
      <c r="A972" s="37" t="s">
        <v>10656</v>
      </c>
      <c r="B972" s="38" t="s">
        <v>1036</v>
      </c>
    </row>
    <row r="973" spans="1:2" x14ac:dyDescent="0.25">
      <c r="A973" s="37" t="s">
        <v>10657</v>
      </c>
      <c r="B973" s="38" t="s">
        <v>1037</v>
      </c>
    </row>
    <row r="974" spans="1:2" x14ac:dyDescent="0.25">
      <c r="A974" s="37" t="s">
        <v>10658</v>
      </c>
      <c r="B974" s="38" t="s">
        <v>1038</v>
      </c>
    </row>
    <row r="975" spans="1:2" x14ac:dyDescent="0.25">
      <c r="A975" s="37" t="s">
        <v>10659</v>
      </c>
      <c r="B975" s="38" t="s">
        <v>1039</v>
      </c>
    </row>
    <row r="976" spans="1:2" x14ac:dyDescent="0.25">
      <c r="A976" s="37" t="s">
        <v>10660</v>
      </c>
      <c r="B976" s="38" t="s">
        <v>1040</v>
      </c>
    </row>
    <row r="977" spans="1:2" x14ac:dyDescent="0.25">
      <c r="A977" s="37" t="s">
        <v>10661</v>
      </c>
      <c r="B977" s="38" t="s">
        <v>1041</v>
      </c>
    </row>
    <row r="978" spans="1:2" x14ac:dyDescent="0.25">
      <c r="A978" s="37" t="s">
        <v>10662</v>
      </c>
      <c r="B978" s="38" t="s">
        <v>1042</v>
      </c>
    </row>
    <row r="979" spans="1:2" x14ac:dyDescent="0.25">
      <c r="A979" s="37" t="s">
        <v>10663</v>
      </c>
      <c r="B979" s="38" t="s">
        <v>1043</v>
      </c>
    </row>
    <row r="980" spans="1:2" x14ac:dyDescent="0.25">
      <c r="A980" s="37" t="s">
        <v>10664</v>
      </c>
      <c r="B980" s="38" t="s">
        <v>1044</v>
      </c>
    </row>
    <row r="981" spans="1:2" x14ac:dyDescent="0.25">
      <c r="A981" s="37" t="s">
        <v>10665</v>
      </c>
      <c r="B981" s="38" t="s">
        <v>1045</v>
      </c>
    </row>
    <row r="982" spans="1:2" x14ac:dyDescent="0.25">
      <c r="A982" s="37" t="s">
        <v>10666</v>
      </c>
      <c r="B982" s="38" t="s">
        <v>1046</v>
      </c>
    </row>
    <row r="983" spans="1:2" x14ac:dyDescent="0.25">
      <c r="A983" s="37" t="s">
        <v>10667</v>
      </c>
      <c r="B983" s="38" t="s">
        <v>1047</v>
      </c>
    </row>
    <row r="984" spans="1:2" x14ac:dyDescent="0.25">
      <c r="A984" s="37" t="s">
        <v>10668</v>
      </c>
      <c r="B984" s="38" t="s">
        <v>1048</v>
      </c>
    </row>
    <row r="985" spans="1:2" x14ac:dyDescent="0.25">
      <c r="A985" s="37" t="s">
        <v>10669</v>
      </c>
      <c r="B985" s="38" t="s">
        <v>1049</v>
      </c>
    </row>
    <row r="986" spans="1:2" x14ac:dyDescent="0.25">
      <c r="A986" s="37" t="s">
        <v>10670</v>
      </c>
      <c r="B986" s="38" t="s">
        <v>1050</v>
      </c>
    </row>
    <row r="987" spans="1:2" x14ac:dyDescent="0.25">
      <c r="A987" s="37" t="s">
        <v>10671</v>
      </c>
      <c r="B987" s="38" t="s">
        <v>1051</v>
      </c>
    </row>
    <row r="988" spans="1:2" x14ac:dyDescent="0.25">
      <c r="A988" s="37" t="s">
        <v>10672</v>
      </c>
      <c r="B988" s="38" t="s">
        <v>1052</v>
      </c>
    </row>
    <row r="989" spans="1:2" x14ac:dyDescent="0.25">
      <c r="A989" s="37" t="s">
        <v>10673</v>
      </c>
      <c r="B989" s="38" t="s">
        <v>1053</v>
      </c>
    </row>
    <row r="990" spans="1:2" x14ac:dyDescent="0.25">
      <c r="A990" s="37" t="s">
        <v>10674</v>
      </c>
      <c r="B990" s="38" t="s">
        <v>1054</v>
      </c>
    </row>
    <row r="991" spans="1:2" x14ac:dyDescent="0.25">
      <c r="A991" s="37" t="s">
        <v>10675</v>
      </c>
      <c r="B991" s="38" t="s">
        <v>1055</v>
      </c>
    </row>
    <row r="992" spans="1:2" x14ac:dyDescent="0.25">
      <c r="A992" s="37" t="s">
        <v>10676</v>
      </c>
      <c r="B992" s="38" t="s">
        <v>1056</v>
      </c>
    </row>
    <row r="993" spans="1:2" x14ac:dyDescent="0.25">
      <c r="A993" s="37" t="s">
        <v>10677</v>
      </c>
      <c r="B993" s="38" t="s">
        <v>1057</v>
      </c>
    </row>
    <row r="994" spans="1:2" x14ac:dyDescent="0.25">
      <c r="A994" s="37" t="s">
        <v>10678</v>
      </c>
      <c r="B994" s="38" t="s">
        <v>1058</v>
      </c>
    </row>
    <row r="995" spans="1:2" x14ac:dyDescent="0.25">
      <c r="A995" s="37" t="s">
        <v>10679</v>
      </c>
      <c r="B995" s="38" t="s">
        <v>1059</v>
      </c>
    </row>
    <row r="996" spans="1:2" x14ac:dyDescent="0.25">
      <c r="A996" s="37" t="s">
        <v>10680</v>
      </c>
      <c r="B996" s="38" t="s">
        <v>1060</v>
      </c>
    </row>
    <row r="997" spans="1:2" x14ac:dyDescent="0.25">
      <c r="A997" s="37" t="s">
        <v>10681</v>
      </c>
      <c r="B997" s="38" t="s">
        <v>1061</v>
      </c>
    </row>
    <row r="998" spans="1:2" x14ac:dyDescent="0.25">
      <c r="A998" s="37" t="s">
        <v>10682</v>
      </c>
      <c r="B998" s="38" t="s">
        <v>1062</v>
      </c>
    </row>
    <row r="999" spans="1:2" x14ac:dyDescent="0.25">
      <c r="A999" s="37" t="s">
        <v>10683</v>
      </c>
      <c r="B999" s="38" t="s">
        <v>1063</v>
      </c>
    </row>
    <row r="1000" spans="1:2" x14ac:dyDescent="0.25">
      <c r="A1000" s="37" t="s">
        <v>10684</v>
      </c>
      <c r="B1000" s="38" t="s">
        <v>1064</v>
      </c>
    </row>
    <row r="1001" spans="1:2" x14ac:dyDescent="0.25">
      <c r="A1001" s="37" t="s">
        <v>10685</v>
      </c>
      <c r="B1001" s="38" t="s">
        <v>1065</v>
      </c>
    </row>
    <row r="1002" spans="1:2" x14ac:dyDescent="0.25">
      <c r="A1002" s="37" t="s">
        <v>10686</v>
      </c>
      <c r="B1002" s="38" t="s">
        <v>1066</v>
      </c>
    </row>
    <row r="1003" spans="1:2" x14ac:dyDescent="0.25">
      <c r="A1003" s="37" t="s">
        <v>10687</v>
      </c>
      <c r="B1003" s="38" t="s">
        <v>1067</v>
      </c>
    </row>
    <row r="1004" spans="1:2" x14ac:dyDescent="0.25">
      <c r="A1004" s="37" t="s">
        <v>10688</v>
      </c>
      <c r="B1004" s="38" t="s">
        <v>1068</v>
      </c>
    </row>
    <row r="1005" spans="1:2" x14ac:dyDescent="0.25">
      <c r="A1005" s="37" t="s">
        <v>10689</v>
      </c>
      <c r="B1005" s="38" t="s">
        <v>1069</v>
      </c>
    </row>
    <row r="1006" spans="1:2" x14ac:dyDescent="0.25">
      <c r="A1006" s="37" t="s">
        <v>10690</v>
      </c>
      <c r="B1006" s="38" t="s">
        <v>1070</v>
      </c>
    </row>
    <row r="1007" spans="1:2" x14ac:dyDescent="0.25">
      <c r="A1007" s="37" t="s">
        <v>10691</v>
      </c>
      <c r="B1007" s="38" t="s">
        <v>1071</v>
      </c>
    </row>
    <row r="1008" spans="1:2" x14ac:dyDescent="0.25">
      <c r="A1008" s="37" t="s">
        <v>10692</v>
      </c>
      <c r="B1008" s="38" t="s">
        <v>1072</v>
      </c>
    </row>
    <row r="1009" spans="1:2" x14ac:dyDescent="0.25">
      <c r="A1009" s="37" t="s">
        <v>10693</v>
      </c>
      <c r="B1009" s="38" t="s">
        <v>1073</v>
      </c>
    </row>
    <row r="1010" spans="1:2" x14ac:dyDescent="0.25">
      <c r="A1010" s="37" t="s">
        <v>10694</v>
      </c>
      <c r="B1010" s="38" t="s">
        <v>1074</v>
      </c>
    </row>
    <row r="1011" spans="1:2" x14ac:dyDescent="0.25">
      <c r="A1011" s="37" t="s">
        <v>10695</v>
      </c>
      <c r="B1011" s="38" t="s">
        <v>1075</v>
      </c>
    </row>
    <row r="1012" spans="1:2" x14ac:dyDescent="0.25">
      <c r="A1012" s="37" t="s">
        <v>10696</v>
      </c>
      <c r="B1012" s="38" t="s">
        <v>1076</v>
      </c>
    </row>
    <row r="1013" spans="1:2" x14ac:dyDescent="0.25">
      <c r="A1013" s="37" t="s">
        <v>10697</v>
      </c>
      <c r="B1013" s="38" t="s">
        <v>1077</v>
      </c>
    </row>
    <row r="1014" spans="1:2" x14ac:dyDescent="0.25">
      <c r="A1014" s="37" t="s">
        <v>10698</v>
      </c>
      <c r="B1014" s="38" t="s">
        <v>1078</v>
      </c>
    </row>
    <row r="1015" spans="1:2" x14ac:dyDescent="0.25">
      <c r="A1015" s="37" t="s">
        <v>10699</v>
      </c>
      <c r="B1015" s="38" t="s">
        <v>1079</v>
      </c>
    </row>
    <row r="1016" spans="1:2" x14ac:dyDescent="0.25">
      <c r="A1016" s="37" t="s">
        <v>10700</v>
      </c>
      <c r="B1016" s="38" t="s">
        <v>1080</v>
      </c>
    </row>
    <row r="1017" spans="1:2" x14ac:dyDescent="0.25">
      <c r="A1017" s="37" t="s">
        <v>10701</v>
      </c>
      <c r="B1017" s="38" t="s">
        <v>1081</v>
      </c>
    </row>
    <row r="1018" spans="1:2" x14ac:dyDescent="0.25">
      <c r="A1018" s="37" t="s">
        <v>10702</v>
      </c>
      <c r="B1018" s="38" t="s">
        <v>1082</v>
      </c>
    </row>
    <row r="1019" spans="1:2" x14ac:dyDescent="0.25">
      <c r="A1019" s="37" t="s">
        <v>10703</v>
      </c>
      <c r="B1019" s="38" t="s">
        <v>1083</v>
      </c>
    </row>
    <row r="1020" spans="1:2" x14ac:dyDescent="0.25">
      <c r="A1020" s="37" t="s">
        <v>10704</v>
      </c>
      <c r="B1020" s="38" t="s">
        <v>1084</v>
      </c>
    </row>
    <row r="1021" spans="1:2" x14ac:dyDescent="0.25">
      <c r="A1021" s="37" t="s">
        <v>10705</v>
      </c>
      <c r="B1021" s="38" t="s">
        <v>1085</v>
      </c>
    </row>
    <row r="1022" spans="1:2" x14ac:dyDescent="0.25">
      <c r="A1022" s="37" t="s">
        <v>10706</v>
      </c>
      <c r="B1022" s="38" t="s">
        <v>1086</v>
      </c>
    </row>
    <row r="1023" spans="1:2" x14ac:dyDescent="0.25">
      <c r="A1023" s="37" t="s">
        <v>10707</v>
      </c>
      <c r="B1023" s="38" t="s">
        <v>1087</v>
      </c>
    </row>
    <row r="1024" spans="1:2" x14ac:dyDescent="0.25">
      <c r="A1024" s="37" t="s">
        <v>10708</v>
      </c>
      <c r="B1024" s="38" t="s">
        <v>1088</v>
      </c>
    </row>
    <row r="1025" spans="1:2" x14ac:dyDescent="0.25">
      <c r="A1025" s="37" t="s">
        <v>10709</v>
      </c>
      <c r="B1025" s="38" t="s">
        <v>1089</v>
      </c>
    </row>
    <row r="1026" spans="1:2" x14ac:dyDescent="0.25">
      <c r="A1026" s="37" t="s">
        <v>10710</v>
      </c>
      <c r="B1026" s="38" t="s">
        <v>1090</v>
      </c>
    </row>
    <row r="1027" spans="1:2" x14ac:dyDescent="0.25">
      <c r="A1027" s="37" t="s">
        <v>10711</v>
      </c>
      <c r="B1027" s="38" t="s">
        <v>1091</v>
      </c>
    </row>
    <row r="1028" spans="1:2" x14ac:dyDescent="0.25">
      <c r="A1028" s="37" t="s">
        <v>10712</v>
      </c>
      <c r="B1028" s="38" t="s">
        <v>1092</v>
      </c>
    </row>
    <row r="1029" spans="1:2" x14ac:dyDescent="0.25">
      <c r="A1029" s="37" t="s">
        <v>10713</v>
      </c>
      <c r="B1029" s="38" t="s">
        <v>1093</v>
      </c>
    </row>
    <row r="1030" spans="1:2" x14ac:dyDescent="0.25">
      <c r="A1030" s="37" t="s">
        <v>10714</v>
      </c>
      <c r="B1030" s="38" t="s">
        <v>1094</v>
      </c>
    </row>
    <row r="1031" spans="1:2" x14ac:dyDescent="0.25">
      <c r="A1031" s="37" t="s">
        <v>10715</v>
      </c>
      <c r="B1031" s="38" t="s">
        <v>1095</v>
      </c>
    </row>
    <row r="1032" spans="1:2" x14ac:dyDescent="0.25">
      <c r="A1032" s="37" t="s">
        <v>10716</v>
      </c>
      <c r="B1032" s="38" t="s">
        <v>1096</v>
      </c>
    </row>
    <row r="1033" spans="1:2" x14ac:dyDescent="0.25">
      <c r="A1033" s="37" t="s">
        <v>10717</v>
      </c>
      <c r="B1033" s="38" t="s">
        <v>1097</v>
      </c>
    </row>
    <row r="1034" spans="1:2" x14ac:dyDescent="0.25">
      <c r="A1034" s="37" t="s">
        <v>10718</v>
      </c>
      <c r="B1034" s="38" t="s">
        <v>1098</v>
      </c>
    </row>
    <row r="1035" spans="1:2" x14ac:dyDescent="0.25">
      <c r="A1035" s="37" t="s">
        <v>10719</v>
      </c>
      <c r="B1035" s="38" t="s">
        <v>1099</v>
      </c>
    </row>
    <row r="1036" spans="1:2" x14ac:dyDescent="0.25">
      <c r="A1036" s="37" t="s">
        <v>10720</v>
      </c>
      <c r="B1036" s="38" t="s">
        <v>1100</v>
      </c>
    </row>
    <row r="1037" spans="1:2" x14ac:dyDescent="0.25">
      <c r="A1037" s="37" t="s">
        <v>10721</v>
      </c>
      <c r="B1037" s="38" t="s">
        <v>1101</v>
      </c>
    </row>
    <row r="1038" spans="1:2" x14ac:dyDescent="0.25">
      <c r="A1038" s="37" t="s">
        <v>10722</v>
      </c>
      <c r="B1038" s="38" t="s">
        <v>1102</v>
      </c>
    </row>
    <row r="1039" spans="1:2" x14ac:dyDescent="0.25">
      <c r="A1039" s="37" t="s">
        <v>10723</v>
      </c>
      <c r="B1039" s="38" t="s">
        <v>1103</v>
      </c>
    </row>
    <row r="1040" spans="1:2" x14ac:dyDescent="0.25">
      <c r="A1040" s="37" t="s">
        <v>10724</v>
      </c>
      <c r="B1040" s="38" t="s">
        <v>1104</v>
      </c>
    </row>
    <row r="1041" spans="1:2" x14ac:dyDescent="0.25">
      <c r="A1041" s="37" t="s">
        <v>10725</v>
      </c>
      <c r="B1041" s="38" t="s">
        <v>1105</v>
      </c>
    </row>
    <row r="1042" spans="1:2" x14ac:dyDescent="0.25">
      <c r="A1042" s="37" t="s">
        <v>10726</v>
      </c>
      <c r="B1042" s="38" t="s">
        <v>1106</v>
      </c>
    </row>
    <row r="1043" spans="1:2" x14ac:dyDescent="0.25">
      <c r="A1043" s="37" t="s">
        <v>10727</v>
      </c>
      <c r="B1043" s="38" t="s">
        <v>1107</v>
      </c>
    </row>
    <row r="1044" spans="1:2" x14ac:dyDescent="0.25">
      <c r="A1044" s="37" t="s">
        <v>10728</v>
      </c>
      <c r="B1044" s="38" t="s">
        <v>1108</v>
      </c>
    </row>
    <row r="1045" spans="1:2" x14ac:dyDescent="0.25">
      <c r="A1045" s="37" t="s">
        <v>10729</v>
      </c>
      <c r="B1045" s="38" t="s">
        <v>1109</v>
      </c>
    </row>
    <row r="1046" spans="1:2" x14ac:dyDescent="0.25">
      <c r="A1046" s="37" t="s">
        <v>10730</v>
      </c>
      <c r="B1046" s="38" t="s">
        <v>1110</v>
      </c>
    </row>
    <row r="1047" spans="1:2" x14ac:dyDescent="0.25">
      <c r="A1047" s="37" t="s">
        <v>10731</v>
      </c>
      <c r="B1047" s="38" t="s">
        <v>1111</v>
      </c>
    </row>
    <row r="1048" spans="1:2" x14ac:dyDescent="0.25">
      <c r="A1048" s="37" t="s">
        <v>10732</v>
      </c>
      <c r="B1048" s="38" t="s">
        <v>1112</v>
      </c>
    </row>
    <row r="1049" spans="1:2" x14ac:dyDescent="0.25">
      <c r="A1049" s="37" t="s">
        <v>10733</v>
      </c>
      <c r="B1049" s="38" t="s">
        <v>1113</v>
      </c>
    </row>
    <row r="1050" spans="1:2" x14ac:dyDescent="0.25">
      <c r="A1050" s="37" t="s">
        <v>10734</v>
      </c>
      <c r="B1050" s="38" t="s">
        <v>1114</v>
      </c>
    </row>
    <row r="1051" spans="1:2" x14ac:dyDescent="0.25">
      <c r="A1051" s="37" t="s">
        <v>10735</v>
      </c>
      <c r="B1051" s="38" t="s">
        <v>1115</v>
      </c>
    </row>
    <row r="1052" spans="1:2" x14ac:dyDescent="0.25">
      <c r="A1052" s="37" t="s">
        <v>10736</v>
      </c>
      <c r="B1052" s="38" t="s">
        <v>1116</v>
      </c>
    </row>
    <row r="1053" spans="1:2" x14ac:dyDescent="0.25">
      <c r="A1053" s="37" t="s">
        <v>10737</v>
      </c>
      <c r="B1053" s="38" t="s">
        <v>1117</v>
      </c>
    </row>
    <row r="1054" spans="1:2" x14ac:dyDescent="0.25">
      <c r="A1054" s="37" t="s">
        <v>10738</v>
      </c>
      <c r="B1054" s="38" t="s">
        <v>1118</v>
      </c>
    </row>
    <row r="1055" spans="1:2" x14ac:dyDescent="0.25">
      <c r="A1055" s="37" t="s">
        <v>10739</v>
      </c>
      <c r="B1055" s="38" t="s">
        <v>1119</v>
      </c>
    </row>
    <row r="1056" spans="1:2" x14ac:dyDescent="0.25">
      <c r="A1056" s="37" t="s">
        <v>10740</v>
      </c>
      <c r="B1056" s="38" t="s">
        <v>1120</v>
      </c>
    </row>
    <row r="1057" spans="1:2" x14ac:dyDescent="0.25">
      <c r="A1057" s="37" t="s">
        <v>10741</v>
      </c>
      <c r="B1057" s="38" t="s">
        <v>1121</v>
      </c>
    </row>
    <row r="1058" spans="1:2" x14ac:dyDescent="0.25">
      <c r="A1058" s="37" t="s">
        <v>10742</v>
      </c>
      <c r="B1058" s="38" t="s">
        <v>1122</v>
      </c>
    </row>
    <row r="1059" spans="1:2" x14ac:dyDescent="0.25">
      <c r="A1059" s="37" t="s">
        <v>10743</v>
      </c>
      <c r="B1059" s="38" t="s">
        <v>1123</v>
      </c>
    </row>
    <row r="1060" spans="1:2" x14ac:dyDescent="0.25">
      <c r="A1060" s="37" t="s">
        <v>10744</v>
      </c>
      <c r="B1060" s="38" t="s">
        <v>1124</v>
      </c>
    </row>
    <row r="1061" spans="1:2" x14ac:dyDescent="0.25">
      <c r="A1061" s="37" t="s">
        <v>10745</v>
      </c>
      <c r="B1061" s="38" t="s">
        <v>1125</v>
      </c>
    </row>
    <row r="1062" spans="1:2" x14ac:dyDescent="0.25">
      <c r="A1062" s="37" t="s">
        <v>10746</v>
      </c>
      <c r="B1062" s="38" t="s">
        <v>1126</v>
      </c>
    </row>
    <row r="1063" spans="1:2" x14ac:dyDescent="0.25">
      <c r="A1063" s="37" t="s">
        <v>10747</v>
      </c>
      <c r="B1063" s="38" t="s">
        <v>1127</v>
      </c>
    </row>
    <row r="1064" spans="1:2" x14ac:dyDescent="0.25">
      <c r="A1064" s="37" t="s">
        <v>10748</v>
      </c>
      <c r="B1064" s="38" t="s">
        <v>1128</v>
      </c>
    </row>
    <row r="1065" spans="1:2" x14ac:dyDescent="0.25">
      <c r="A1065" s="37" t="s">
        <v>10749</v>
      </c>
      <c r="B1065" s="38" t="s">
        <v>1129</v>
      </c>
    </row>
    <row r="1066" spans="1:2" x14ac:dyDescent="0.25">
      <c r="A1066" s="37" t="s">
        <v>10750</v>
      </c>
      <c r="B1066" s="38" t="s">
        <v>1130</v>
      </c>
    </row>
    <row r="1067" spans="1:2" x14ac:dyDescent="0.25">
      <c r="A1067" s="37" t="s">
        <v>10751</v>
      </c>
      <c r="B1067" s="38" t="s">
        <v>1131</v>
      </c>
    </row>
    <row r="1068" spans="1:2" x14ac:dyDescent="0.25">
      <c r="A1068" s="37" t="s">
        <v>10752</v>
      </c>
      <c r="B1068" s="38" t="s">
        <v>1132</v>
      </c>
    </row>
    <row r="1069" spans="1:2" x14ac:dyDescent="0.25">
      <c r="A1069" s="37" t="s">
        <v>10753</v>
      </c>
      <c r="B1069" s="38" t="s">
        <v>1133</v>
      </c>
    </row>
    <row r="1070" spans="1:2" x14ac:dyDescent="0.25">
      <c r="A1070" s="37" t="s">
        <v>10754</v>
      </c>
      <c r="B1070" s="38" t="s">
        <v>1134</v>
      </c>
    </row>
    <row r="1071" spans="1:2" x14ac:dyDescent="0.25">
      <c r="A1071" s="37" t="s">
        <v>10755</v>
      </c>
      <c r="B1071" s="38" t="s">
        <v>1135</v>
      </c>
    </row>
    <row r="1072" spans="1:2" x14ac:dyDescent="0.25">
      <c r="A1072" s="37" t="s">
        <v>10756</v>
      </c>
      <c r="B1072" s="38" t="s">
        <v>1136</v>
      </c>
    </row>
    <row r="1073" spans="1:2" x14ac:dyDescent="0.25">
      <c r="A1073" s="37" t="s">
        <v>10757</v>
      </c>
      <c r="B1073" s="38" t="s">
        <v>1137</v>
      </c>
    </row>
    <row r="1074" spans="1:2" x14ac:dyDescent="0.25">
      <c r="A1074" s="37" t="s">
        <v>10758</v>
      </c>
      <c r="B1074" s="38" t="s">
        <v>1138</v>
      </c>
    </row>
    <row r="1075" spans="1:2" x14ac:dyDescent="0.25">
      <c r="A1075" s="37" t="s">
        <v>10759</v>
      </c>
      <c r="B1075" s="38" t="s">
        <v>1139</v>
      </c>
    </row>
    <row r="1076" spans="1:2" x14ac:dyDescent="0.25">
      <c r="A1076" s="37" t="s">
        <v>10760</v>
      </c>
      <c r="B1076" s="38" t="s">
        <v>1140</v>
      </c>
    </row>
    <row r="1077" spans="1:2" x14ac:dyDescent="0.25">
      <c r="A1077" s="37" t="s">
        <v>10761</v>
      </c>
      <c r="B1077" s="38" t="s">
        <v>1141</v>
      </c>
    </row>
    <row r="1078" spans="1:2" x14ac:dyDescent="0.25">
      <c r="A1078" s="37" t="s">
        <v>10762</v>
      </c>
      <c r="B1078" s="38" t="s">
        <v>1142</v>
      </c>
    </row>
    <row r="1079" spans="1:2" x14ac:dyDescent="0.25">
      <c r="A1079" s="37" t="s">
        <v>10763</v>
      </c>
      <c r="B1079" s="38" t="s">
        <v>1143</v>
      </c>
    </row>
    <row r="1080" spans="1:2" x14ac:dyDescent="0.25">
      <c r="A1080" s="37" t="s">
        <v>10764</v>
      </c>
      <c r="B1080" s="38" t="s">
        <v>1144</v>
      </c>
    </row>
    <row r="1081" spans="1:2" x14ac:dyDescent="0.25">
      <c r="A1081" s="37" t="s">
        <v>10765</v>
      </c>
      <c r="B1081" s="38" t="s">
        <v>1145</v>
      </c>
    </row>
    <row r="1082" spans="1:2" x14ac:dyDescent="0.25">
      <c r="A1082" s="37" t="s">
        <v>10766</v>
      </c>
      <c r="B1082" s="38" t="s">
        <v>1146</v>
      </c>
    </row>
    <row r="1083" spans="1:2" x14ac:dyDescent="0.25">
      <c r="A1083" s="37" t="s">
        <v>10767</v>
      </c>
      <c r="B1083" s="38" t="s">
        <v>1147</v>
      </c>
    </row>
    <row r="1084" spans="1:2" x14ac:dyDescent="0.25">
      <c r="A1084" s="37" t="s">
        <v>10768</v>
      </c>
      <c r="B1084" s="38" t="s">
        <v>1148</v>
      </c>
    </row>
    <row r="1085" spans="1:2" x14ac:dyDescent="0.25">
      <c r="A1085" s="37" t="s">
        <v>10769</v>
      </c>
      <c r="B1085" s="38" t="s">
        <v>1149</v>
      </c>
    </row>
    <row r="1086" spans="1:2" x14ac:dyDescent="0.25">
      <c r="A1086" s="37" t="s">
        <v>10770</v>
      </c>
      <c r="B1086" s="38" t="s">
        <v>1150</v>
      </c>
    </row>
    <row r="1087" spans="1:2" x14ac:dyDescent="0.25">
      <c r="A1087" s="37" t="s">
        <v>10771</v>
      </c>
      <c r="B1087" s="38" t="s">
        <v>1151</v>
      </c>
    </row>
    <row r="1088" spans="1:2" x14ac:dyDescent="0.25">
      <c r="A1088" s="37" t="s">
        <v>10772</v>
      </c>
      <c r="B1088" s="38" t="s">
        <v>1152</v>
      </c>
    </row>
    <row r="1089" spans="1:2" x14ac:dyDescent="0.25">
      <c r="A1089" s="37" t="s">
        <v>10773</v>
      </c>
      <c r="B1089" s="38" t="s">
        <v>1153</v>
      </c>
    </row>
    <row r="1090" spans="1:2" x14ac:dyDescent="0.25">
      <c r="A1090" s="37" t="s">
        <v>10774</v>
      </c>
      <c r="B1090" s="38" t="s">
        <v>1154</v>
      </c>
    </row>
    <row r="1091" spans="1:2" x14ac:dyDescent="0.25">
      <c r="A1091" s="37" t="s">
        <v>10775</v>
      </c>
      <c r="B1091" s="38" t="s">
        <v>1155</v>
      </c>
    </row>
    <row r="1092" spans="1:2" x14ac:dyDescent="0.25">
      <c r="A1092" s="37" t="s">
        <v>10776</v>
      </c>
      <c r="B1092" s="38" t="s">
        <v>1156</v>
      </c>
    </row>
    <row r="1093" spans="1:2" x14ac:dyDescent="0.25">
      <c r="A1093" s="37" t="s">
        <v>10777</v>
      </c>
      <c r="B1093" s="38" t="s">
        <v>1157</v>
      </c>
    </row>
    <row r="1094" spans="1:2" x14ac:dyDescent="0.25">
      <c r="A1094" s="37" t="s">
        <v>10778</v>
      </c>
      <c r="B1094" s="38" t="s">
        <v>1158</v>
      </c>
    </row>
    <row r="1095" spans="1:2" x14ac:dyDescent="0.25">
      <c r="A1095" s="37" t="s">
        <v>10779</v>
      </c>
      <c r="B1095" s="38" t="s">
        <v>1159</v>
      </c>
    </row>
    <row r="1096" spans="1:2" x14ac:dyDescent="0.25">
      <c r="A1096" s="37" t="s">
        <v>10780</v>
      </c>
      <c r="B1096" s="38" t="s">
        <v>1160</v>
      </c>
    </row>
    <row r="1097" spans="1:2" x14ac:dyDescent="0.25">
      <c r="A1097" s="37" t="s">
        <v>10781</v>
      </c>
      <c r="B1097" s="38" t="s">
        <v>1161</v>
      </c>
    </row>
    <row r="1098" spans="1:2" x14ac:dyDescent="0.25">
      <c r="A1098" s="37" t="s">
        <v>10782</v>
      </c>
      <c r="B1098" s="38" t="s">
        <v>1162</v>
      </c>
    </row>
    <row r="1099" spans="1:2" x14ac:dyDescent="0.25">
      <c r="A1099" s="37" t="s">
        <v>10783</v>
      </c>
      <c r="B1099" s="38" t="s">
        <v>1163</v>
      </c>
    </row>
    <row r="1100" spans="1:2" x14ac:dyDescent="0.25">
      <c r="A1100" s="37" t="s">
        <v>10784</v>
      </c>
      <c r="B1100" s="38" t="s">
        <v>1164</v>
      </c>
    </row>
    <row r="1101" spans="1:2" x14ac:dyDescent="0.25">
      <c r="A1101" s="37" t="s">
        <v>10785</v>
      </c>
      <c r="B1101" s="38" t="s">
        <v>1165</v>
      </c>
    </row>
    <row r="1102" spans="1:2" x14ac:dyDescent="0.25">
      <c r="A1102" s="37" t="s">
        <v>10786</v>
      </c>
      <c r="B1102" s="38" t="s">
        <v>1166</v>
      </c>
    </row>
    <row r="1103" spans="1:2" x14ac:dyDescent="0.25">
      <c r="A1103" s="37" t="s">
        <v>10787</v>
      </c>
      <c r="B1103" s="38" t="s">
        <v>1167</v>
      </c>
    </row>
    <row r="1104" spans="1:2" x14ac:dyDescent="0.25">
      <c r="A1104" s="37" t="s">
        <v>10788</v>
      </c>
      <c r="B1104" s="38" t="s">
        <v>1168</v>
      </c>
    </row>
    <row r="1105" spans="1:2" x14ac:dyDescent="0.25">
      <c r="A1105" s="37" t="s">
        <v>10789</v>
      </c>
      <c r="B1105" s="38" t="s">
        <v>1169</v>
      </c>
    </row>
    <row r="1106" spans="1:2" x14ac:dyDescent="0.25">
      <c r="A1106" s="37" t="s">
        <v>10790</v>
      </c>
      <c r="B1106" s="38" t="s">
        <v>1170</v>
      </c>
    </row>
    <row r="1107" spans="1:2" x14ac:dyDescent="0.25">
      <c r="A1107" s="37" t="s">
        <v>10791</v>
      </c>
      <c r="B1107" s="38" t="s">
        <v>1171</v>
      </c>
    </row>
    <row r="1108" spans="1:2" x14ac:dyDescent="0.25">
      <c r="A1108" s="37" t="s">
        <v>10792</v>
      </c>
      <c r="B1108" s="38" t="s">
        <v>1172</v>
      </c>
    </row>
    <row r="1109" spans="1:2" x14ac:dyDescent="0.25">
      <c r="A1109" s="37" t="s">
        <v>10793</v>
      </c>
      <c r="B1109" s="38" t="s">
        <v>1173</v>
      </c>
    </row>
    <row r="1110" spans="1:2" x14ac:dyDescent="0.25">
      <c r="A1110" s="37" t="s">
        <v>10794</v>
      </c>
      <c r="B1110" s="38" t="s">
        <v>1174</v>
      </c>
    </row>
    <row r="1111" spans="1:2" x14ac:dyDescent="0.25">
      <c r="A1111" s="37" t="s">
        <v>10795</v>
      </c>
      <c r="B1111" s="38" t="s">
        <v>1175</v>
      </c>
    </row>
    <row r="1112" spans="1:2" x14ac:dyDescent="0.25">
      <c r="A1112" s="37" t="s">
        <v>10796</v>
      </c>
      <c r="B1112" s="38" t="s">
        <v>1176</v>
      </c>
    </row>
    <row r="1113" spans="1:2" x14ac:dyDescent="0.25">
      <c r="A1113" s="37" t="s">
        <v>10797</v>
      </c>
      <c r="B1113" s="38" t="s">
        <v>1177</v>
      </c>
    </row>
    <row r="1114" spans="1:2" x14ac:dyDescent="0.25">
      <c r="A1114" s="37" t="s">
        <v>10798</v>
      </c>
      <c r="B1114" s="38" t="s">
        <v>1178</v>
      </c>
    </row>
    <row r="1115" spans="1:2" x14ac:dyDescent="0.25">
      <c r="A1115" s="37" t="s">
        <v>10799</v>
      </c>
      <c r="B1115" s="38" t="s">
        <v>1179</v>
      </c>
    </row>
    <row r="1116" spans="1:2" x14ac:dyDescent="0.25">
      <c r="A1116" s="37" t="s">
        <v>10800</v>
      </c>
      <c r="B1116" s="38" t="s">
        <v>1180</v>
      </c>
    </row>
    <row r="1117" spans="1:2" x14ac:dyDescent="0.25">
      <c r="A1117" s="37" t="s">
        <v>10801</v>
      </c>
      <c r="B1117" s="38" t="s">
        <v>1181</v>
      </c>
    </row>
    <row r="1118" spans="1:2" x14ac:dyDescent="0.25">
      <c r="A1118" s="37" t="s">
        <v>10802</v>
      </c>
      <c r="B1118" s="38" t="s">
        <v>1182</v>
      </c>
    </row>
    <row r="1119" spans="1:2" x14ac:dyDescent="0.25">
      <c r="A1119" s="37" t="s">
        <v>10803</v>
      </c>
      <c r="B1119" s="38" t="s">
        <v>1183</v>
      </c>
    </row>
    <row r="1120" spans="1:2" x14ac:dyDescent="0.25">
      <c r="A1120" s="37" t="s">
        <v>10804</v>
      </c>
      <c r="B1120" s="38" t="s">
        <v>1184</v>
      </c>
    </row>
    <row r="1121" spans="1:2" x14ac:dyDescent="0.25">
      <c r="A1121" s="37" t="s">
        <v>10805</v>
      </c>
      <c r="B1121" s="38" t="s">
        <v>1185</v>
      </c>
    </row>
    <row r="1122" spans="1:2" x14ac:dyDescent="0.25">
      <c r="A1122" s="37" t="s">
        <v>10806</v>
      </c>
      <c r="B1122" s="38" t="s">
        <v>1186</v>
      </c>
    </row>
    <row r="1123" spans="1:2" x14ac:dyDescent="0.25">
      <c r="A1123" s="37" t="s">
        <v>10807</v>
      </c>
      <c r="B1123" s="38" t="s">
        <v>1187</v>
      </c>
    </row>
    <row r="1124" spans="1:2" x14ac:dyDescent="0.25">
      <c r="A1124" s="37" t="s">
        <v>10808</v>
      </c>
      <c r="B1124" s="38" t="s">
        <v>1188</v>
      </c>
    </row>
    <row r="1125" spans="1:2" x14ac:dyDescent="0.25">
      <c r="A1125" s="37" t="s">
        <v>10809</v>
      </c>
      <c r="B1125" s="38" t="s">
        <v>1189</v>
      </c>
    </row>
    <row r="1126" spans="1:2" x14ac:dyDescent="0.25">
      <c r="A1126" s="37" t="s">
        <v>10810</v>
      </c>
      <c r="B1126" s="38" t="s">
        <v>1190</v>
      </c>
    </row>
    <row r="1127" spans="1:2" x14ac:dyDescent="0.25">
      <c r="A1127" s="37" t="s">
        <v>10811</v>
      </c>
      <c r="B1127" s="38" t="s">
        <v>1191</v>
      </c>
    </row>
    <row r="1128" spans="1:2" x14ac:dyDescent="0.25">
      <c r="A1128" s="37" t="s">
        <v>10812</v>
      </c>
      <c r="B1128" s="38" t="s">
        <v>1192</v>
      </c>
    </row>
    <row r="1129" spans="1:2" x14ac:dyDescent="0.25">
      <c r="A1129" s="37" t="s">
        <v>10813</v>
      </c>
      <c r="B1129" s="38" t="s">
        <v>1193</v>
      </c>
    </row>
    <row r="1130" spans="1:2" x14ac:dyDescent="0.25">
      <c r="A1130" s="37" t="s">
        <v>10814</v>
      </c>
      <c r="B1130" s="38" t="s">
        <v>1194</v>
      </c>
    </row>
    <row r="1131" spans="1:2" x14ac:dyDescent="0.25">
      <c r="A1131" s="37" t="s">
        <v>10815</v>
      </c>
      <c r="B1131" s="38" t="s">
        <v>1195</v>
      </c>
    </row>
    <row r="1132" spans="1:2" x14ac:dyDescent="0.25">
      <c r="A1132" s="37" t="s">
        <v>10816</v>
      </c>
      <c r="B1132" s="38" t="s">
        <v>1196</v>
      </c>
    </row>
    <row r="1133" spans="1:2" x14ac:dyDescent="0.25">
      <c r="A1133" s="37" t="s">
        <v>10817</v>
      </c>
      <c r="B1133" s="38" t="s">
        <v>1197</v>
      </c>
    </row>
    <row r="1134" spans="1:2" x14ac:dyDescent="0.25">
      <c r="A1134" s="37" t="s">
        <v>10818</v>
      </c>
      <c r="B1134" s="38" t="s">
        <v>1198</v>
      </c>
    </row>
    <row r="1135" spans="1:2" x14ac:dyDescent="0.25">
      <c r="A1135" s="37" t="s">
        <v>10819</v>
      </c>
      <c r="B1135" s="38" t="s">
        <v>1199</v>
      </c>
    </row>
    <row r="1136" spans="1:2" x14ac:dyDescent="0.25">
      <c r="A1136" s="37" t="s">
        <v>10820</v>
      </c>
      <c r="B1136" s="38" t="s">
        <v>1200</v>
      </c>
    </row>
    <row r="1137" spans="1:2" x14ac:dyDescent="0.25">
      <c r="A1137" s="37" t="s">
        <v>10821</v>
      </c>
      <c r="B1137" s="38" t="s">
        <v>1201</v>
      </c>
    </row>
    <row r="1138" spans="1:2" x14ac:dyDescent="0.25">
      <c r="A1138" s="37" t="s">
        <v>10822</v>
      </c>
      <c r="B1138" s="38" t="s">
        <v>1202</v>
      </c>
    </row>
    <row r="1139" spans="1:2" x14ac:dyDescent="0.25">
      <c r="A1139" s="37" t="s">
        <v>10823</v>
      </c>
      <c r="B1139" s="38" t="s">
        <v>1203</v>
      </c>
    </row>
    <row r="1140" spans="1:2" x14ac:dyDescent="0.25">
      <c r="A1140" s="37" t="s">
        <v>10824</v>
      </c>
      <c r="B1140" s="38" t="s">
        <v>1204</v>
      </c>
    </row>
    <row r="1141" spans="1:2" x14ac:dyDescent="0.25">
      <c r="A1141" s="37" t="s">
        <v>10825</v>
      </c>
      <c r="B1141" s="38" t="s">
        <v>1205</v>
      </c>
    </row>
    <row r="1142" spans="1:2" x14ac:dyDescent="0.25">
      <c r="A1142" s="37" t="s">
        <v>10826</v>
      </c>
      <c r="B1142" s="38" t="s">
        <v>1206</v>
      </c>
    </row>
    <row r="1143" spans="1:2" x14ac:dyDescent="0.25">
      <c r="A1143" s="37" t="s">
        <v>10827</v>
      </c>
      <c r="B1143" s="38" t="s">
        <v>1207</v>
      </c>
    </row>
    <row r="1144" spans="1:2" x14ac:dyDescent="0.25">
      <c r="A1144" s="37" t="s">
        <v>10828</v>
      </c>
      <c r="B1144" s="38" t="s">
        <v>1208</v>
      </c>
    </row>
    <row r="1145" spans="1:2" x14ac:dyDescent="0.25">
      <c r="A1145" s="37" t="s">
        <v>10829</v>
      </c>
      <c r="B1145" s="38" t="s">
        <v>1209</v>
      </c>
    </row>
    <row r="1146" spans="1:2" x14ac:dyDescent="0.25">
      <c r="A1146" s="37" t="s">
        <v>10830</v>
      </c>
      <c r="B1146" s="38" t="s">
        <v>1210</v>
      </c>
    </row>
    <row r="1147" spans="1:2" x14ac:dyDescent="0.25">
      <c r="A1147" s="37" t="s">
        <v>10831</v>
      </c>
      <c r="B1147" s="38" t="s">
        <v>1211</v>
      </c>
    </row>
    <row r="1148" spans="1:2" x14ac:dyDescent="0.25">
      <c r="A1148" s="37" t="s">
        <v>10832</v>
      </c>
      <c r="B1148" s="38" t="s">
        <v>1212</v>
      </c>
    </row>
    <row r="1149" spans="1:2" x14ac:dyDescent="0.25">
      <c r="A1149" s="37" t="s">
        <v>10833</v>
      </c>
      <c r="B1149" s="38" t="s">
        <v>1213</v>
      </c>
    </row>
    <row r="1150" spans="1:2" x14ac:dyDescent="0.25">
      <c r="A1150" s="37" t="s">
        <v>10834</v>
      </c>
      <c r="B1150" s="38" t="s">
        <v>1214</v>
      </c>
    </row>
    <row r="1151" spans="1:2" x14ac:dyDescent="0.25">
      <c r="A1151" s="37" t="s">
        <v>10835</v>
      </c>
      <c r="B1151" s="38" t="s">
        <v>1215</v>
      </c>
    </row>
    <row r="1152" spans="1:2" x14ac:dyDescent="0.25">
      <c r="A1152" s="37" t="s">
        <v>10836</v>
      </c>
      <c r="B1152" s="38" t="s">
        <v>1216</v>
      </c>
    </row>
    <row r="1153" spans="1:2" x14ac:dyDescent="0.25">
      <c r="A1153" s="37" t="s">
        <v>10837</v>
      </c>
      <c r="B1153" s="38" t="s">
        <v>1217</v>
      </c>
    </row>
    <row r="1154" spans="1:2" x14ac:dyDescent="0.25">
      <c r="A1154" s="37" t="s">
        <v>10838</v>
      </c>
      <c r="B1154" s="38" t="s">
        <v>1218</v>
      </c>
    </row>
    <row r="1155" spans="1:2" x14ac:dyDescent="0.25">
      <c r="A1155" s="37" t="s">
        <v>10839</v>
      </c>
      <c r="B1155" s="38" t="s">
        <v>1219</v>
      </c>
    </row>
    <row r="1156" spans="1:2" x14ac:dyDescent="0.25">
      <c r="A1156" s="37" t="s">
        <v>10840</v>
      </c>
      <c r="B1156" s="38" t="s">
        <v>1220</v>
      </c>
    </row>
    <row r="1157" spans="1:2" x14ac:dyDescent="0.25">
      <c r="A1157" s="37" t="s">
        <v>10841</v>
      </c>
      <c r="B1157" s="38" t="s">
        <v>1221</v>
      </c>
    </row>
    <row r="1158" spans="1:2" x14ac:dyDescent="0.25">
      <c r="A1158" s="37" t="s">
        <v>10842</v>
      </c>
      <c r="B1158" s="38" t="s">
        <v>1222</v>
      </c>
    </row>
    <row r="1159" spans="1:2" x14ac:dyDescent="0.25">
      <c r="A1159" s="37" t="s">
        <v>10843</v>
      </c>
      <c r="B1159" s="38" t="s">
        <v>1223</v>
      </c>
    </row>
    <row r="1160" spans="1:2" x14ac:dyDescent="0.25">
      <c r="A1160" s="37" t="s">
        <v>10844</v>
      </c>
      <c r="B1160" s="38" t="s">
        <v>1224</v>
      </c>
    </row>
    <row r="1161" spans="1:2" x14ac:dyDescent="0.25">
      <c r="A1161" s="37" t="s">
        <v>10845</v>
      </c>
      <c r="B1161" s="38" t="s">
        <v>1225</v>
      </c>
    </row>
    <row r="1162" spans="1:2" x14ac:dyDescent="0.25">
      <c r="A1162" s="37" t="s">
        <v>10846</v>
      </c>
      <c r="B1162" s="38" t="s">
        <v>1226</v>
      </c>
    </row>
    <row r="1163" spans="1:2" x14ac:dyDescent="0.25">
      <c r="A1163" s="37" t="s">
        <v>10847</v>
      </c>
      <c r="B1163" s="38" t="s">
        <v>1227</v>
      </c>
    </row>
    <row r="1164" spans="1:2" x14ac:dyDescent="0.25">
      <c r="A1164" s="37" t="s">
        <v>10848</v>
      </c>
      <c r="B1164" s="38" t="s">
        <v>1228</v>
      </c>
    </row>
    <row r="1165" spans="1:2" x14ac:dyDescent="0.25">
      <c r="A1165" s="37" t="s">
        <v>10849</v>
      </c>
      <c r="B1165" s="38" t="s">
        <v>1229</v>
      </c>
    </row>
    <row r="1166" spans="1:2" x14ac:dyDescent="0.25">
      <c r="A1166" s="37" t="s">
        <v>10850</v>
      </c>
      <c r="B1166" s="38" t="s">
        <v>1230</v>
      </c>
    </row>
    <row r="1167" spans="1:2" x14ac:dyDescent="0.25">
      <c r="A1167" s="37" t="s">
        <v>10851</v>
      </c>
      <c r="B1167" s="38" t="s">
        <v>1231</v>
      </c>
    </row>
    <row r="1168" spans="1:2" x14ac:dyDescent="0.25">
      <c r="A1168" s="37" t="s">
        <v>10852</v>
      </c>
      <c r="B1168" s="38" t="s">
        <v>1232</v>
      </c>
    </row>
    <row r="1169" spans="1:2" x14ac:dyDescent="0.25">
      <c r="A1169" s="37" t="s">
        <v>10853</v>
      </c>
      <c r="B1169" s="38" t="s">
        <v>1233</v>
      </c>
    </row>
    <row r="1170" spans="1:2" x14ac:dyDescent="0.25">
      <c r="A1170" s="37" t="s">
        <v>10854</v>
      </c>
      <c r="B1170" s="38" t="s">
        <v>1234</v>
      </c>
    </row>
    <row r="1171" spans="1:2" x14ac:dyDescent="0.25">
      <c r="A1171" s="37" t="s">
        <v>10855</v>
      </c>
      <c r="B1171" s="38" t="s">
        <v>1235</v>
      </c>
    </row>
    <row r="1172" spans="1:2" x14ac:dyDescent="0.25">
      <c r="A1172" s="37" t="s">
        <v>10856</v>
      </c>
      <c r="B1172" s="38" t="s">
        <v>1236</v>
      </c>
    </row>
    <row r="1173" spans="1:2" x14ac:dyDescent="0.25">
      <c r="A1173" s="37" t="s">
        <v>10857</v>
      </c>
      <c r="B1173" s="38" t="s">
        <v>1237</v>
      </c>
    </row>
    <row r="1174" spans="1:2" x14ac:dyDescent="0.25">
      <c r="A1174" s="37" t="s">
        <v>10858</v>
      </c>
      <c r="B1174" s="38" t="s">
        <v>1238</v>
      </c>
    </row>
    <row r="1175" spans="1:2" x14ac:dyDescent="0.25">
      <c r="A1175" s="37" t="s">
        <v>10859</v>
      </c>
      <c r="B1175" s="38" t="s">
        <v>1239</v>
      </c>
    </row>
    <row r="1176" spans="1:2" x14ac:dyDescent="0.25">
      <c r="A1176" s="37" t="s">
        <v>10860</v>
      </c>
      <c r="B1176" s="38" t="s">
        <v>1240</v>
      </c>
    </row>
    <row r="1177" spans="1:2" x14ac:dyDescent="0.25">
      <c r="A1177" s="37" t="s">
        <v>10861</v>
      </c>
      <c r="B1177" s="38" t="s">
        <v>1241</v>
      </c>
    </row>
    <row r="1178" spans="1:2" x14ac:dyDescent="0.25">
      <c r="A1178" s="37" t="s">
        <v>10862</v>
      </c>
      <c r="B1178" s="38" t="s">
        <v>1242</v>
      </c>
    </row>
    <row r="1179" spans="1:2" x14ac:dyDescent="0.25">
      <c r="A1179" s="37" t="s">
        <v>10863</v>
      </c>
      <c r="B1179" s="38" t="s">
        <v>1243</v>
      </c>
    </row>
    <row r="1180" spans="1:2" x14ac:dyDescent="0.25">
      <c r="A1180" s="37" t="s">
        <v>10864</v>
      </c>
      <c r="B1180" s="38" t="s">
        <v>1244</v>
      </c>
    </row>
    <row r="1181" spans="1:2" x14ac:dyDescent="0.25">
      <c r="A1181" s="37" t="s">
        <v>10865</v>
      </c>
      <c r="B1181" s="38" t="s">
        <v>1245</v>
      </c>
    </row>
    <row r="1182" spans="1:2" x14ac:dyDescent="0.25">
      <c r="A1182" s="37" t="s">
        <v>10866</v>
      </c>
      <c r="B1182" s="38" t="s">
        <v>1246</v>
      </c>
    </row>
    <row r="1183" spans="1:2" x14ac:dyDescent="0.25">
      <c r="A1183" s="37" t="s">
        <v>10867</v>
      </c>
      <c r="B1183" s="38" t="s">
        <v>1247</v>
      </c>
    </row>
    <row r="1184" spans="1:2" x14ac:dyDescent="0.25">
      <c r="A1184" s="37" t="s">
        <v>10868</v>
      </c>
      <c r="B1184" s="38" t="s">
        <v>1248</v>
      </c>
    </row>
    <row r="1185" spans="1:2" x14ac:dyDescent="0.25">
      <c r="A1185" s="37" t="s">
        <v>10869</v>
      </c>
      <c r="B1185" s="38" t="s">
        <v>1249</v>
      </c>
    </row>
    <row r="1186" spans="1:2" x14ac:dyDescent="0.25">
      <c r="A1186" s="37" t="s">
        <v>10870</v>
      </c>
      <c r="B1186" s="38" t="s">
        <v>1250</v>
      </c>
    </row>
    <row r="1187" spans="1:2" x14ac:dyDescent="0.25">
      <c r="A1187" s="37" t="s">
        <v>10871</v>
      </c>
      <c r="B1187" s="38" t="s">
        <v>1251</v>
      </c>
    </row>
    <row r="1188" spans="1:2" x14ac:dyDescent="0.25">
      <c r="A1188" s="37" t="s">
        <v>10872</v>
      </c>
      <c r="B1188" s="38" t="s">
        <v>1252</v>
      </c>
    </row>
    <row r="1189" spans="1:2" x14ac:dyDescent="0.25">
      <c r="A1189" s="37" t="s">
        <v>10873</v>
      </c>
      <c r="B1189" s="38" t="s">
        <v>1253</v>
      </c>
    </row>
    <row r="1190" spans="1:2" x14ac:dyDescent="0.25">
      <c r="A1190" s="37" t="s">
        <v>10874</v>
      </c>
      <c r="B1190" s="38" t="s">
        <v>1254</v>
      </c>
    </row>
    <row r="1191" spans="1:2" x14ac:dyDescent="0.25">
      <c r="A1191" s="37" t="s">
        <v>10875</v>
      </c>
      <c r="B1191" s="38" t="s">
        <v>1255</v>
      </c>
    </row>
    <row r="1192" spans="1:2" x14ac:dyDescent="0.25">
      <c r="A1192" s="37" t="s">
        <v>10876</v>
      </c>
      <c r="B1192" s="38" t="s">
        <v>1256</v>
      </c>
    </row>
    <row r="1193" spans="1:2" x14ac:dyDescent="0.25">
      <c r="A1193" s="37" t="s">
        <v>10877</v>
      </c>
      <c r="B1193" s="38" t="s">
        <v>1257</v>
      </c>
    </row>
    <row r="1194" spans="1:2" x14ac:dyDescent="0.25">
      <c r="A1194" s="37" t="s">
        <v>10878</v>
      </c>
      <c r="B1194" s="38" t="s">
        <v>1258</v>
      </c>
    </row>
    <row r="1195" spans="1:2" x14ac:dyDescent="0.25">
      <c r="A1195" s="37" t="s">
        <v>10879</v>
      </c>
      <c r="B1195" s="38" t="s">
        <v>1259</v>
      </c>
    </row>
    <row r="1196" spans="1:2" x14ac:dyDescent="0.25">
      <c r="A1196" s="37" t="s">
        <v>10880</v>
      </c>
      <c r="B1196" s="38" t="s">
        <v>1260</v>
      </c>
    </row>
    <row r="1197" spans="1:2" x14ac:dyDescent="0.25">
      <c r="A1197" s="37" t="s">
        <v>10881</v>
      </c>
      <c r="B1197" s="38" t="s">
        <v>1261</v>
      </c>
    </row>
    <row r="1198" spans="1:2" x14ac:dyDescent="0.25">
      <c r="A1198" s="37" t="s">
        <v>10882</v>
      </c>
      <c r="B1198" s="38" t="s">
        <v>1262</v>
      </c>
    </row>
    <row r="1199" spans="1:2" x14ac:dyDescent="0.25">
      <c r="A1199" s="37" t="s">
        <v>10883</v>
      </c>
      <c r="B1199" s="38" t="s">
        <v>1263</v>
      </c>
    </row>
    <row r="1200" spans="1:2" x14ac:dyDescent="0.25">
      <c r="A1200" s="37" t="s">
        <v>10884</v>
      </c>
      <c r="B1200" s="38" t="s">
        <v>1264</v>
      </c>
    </row>
    <row r="1201" spans="1:2" x14ac:dyDescent="0.25">
      <c r="A1201" s="37" t="s">
        <v>10885</v>
      </c>
      <c r="B1201" s="38" t="s">
        <v>1265</v>
      </c>
    </row>
    <row r="1202" spans="1:2" x14ac:dyDescent="0.25">
      <c r="A1202" s="37" t="s">
        <v>10886</v>
      </c>
      <c r="B1202" s="38" t="s">
        <v>1266</v>
      </c>
    </row>
    <row r="1203" spans="1:2" x14ac:dyDescent="0.25">
      <c r="A1203" s="37" t="s">
        <v>10887</v>
      </c>
      <c r="B1203" s="38" t="s">
        <v>1267</v>
      </c>
    </row>
    <row r="1204" spans="1:2" x14ac:dyDescent="0.25">
      <c r="A1204" s="37" t="s">
        <v>10888</v>
      </c>
      <c r="B1204" s="38" t="s">
        <v>1268</v>
      </c>
    </row>
    <row r="1205" spans="1:2" x14ac:dyDescent="0.25">
      <c r="A1205" s="37" t="s">
        <v>10889</v>
      </c>
      <c r="B1205" s="38" t="s">
        <v>1269</v>
      </c>
    </row>
    <row r="1206" spans="1:2" x14ac:dyDescent="0.25">
      <c r="A1206" s="37" t="s">
        <v>10890</v>
      </c>
      <c r="B1206" s="38" t="s">
        <v>1270</v>
      </c>
    </row>
    <row r="1207" spans="1:2" x14ac:dyDescent="0.25">
      <c r="A1207" s="37" t="s">
        <v>10891</v>
      </c>
      <c r="B1207" s="38" t="s">
        <v>1271</v>
      </c>
    </row>
    <row r="1208" spans="1:2" x14ac:dyDescent="0.25">
      <c r="A1208" s="37" t="s">
        <v>10892</v>
      </c>
      <c r="B1208" s="38" t="s">
        <v>1272</v>
      </c>
    </row>
    <row r="1209" spans="1:2" x14ac:dyDescent="0.25">
      <c r="A1209" s="37" t="s">
        <v>10893</v>
      </c>
      <c r="B1209" s="38" t="s">
        <v>1273</v>
      </c>
    </row>
    <row r="1210" spans="1:2" x14ac:dyDescent="0.25">
      <c r="A1210" s="37" t="s">
        <v>10894</v>
      </c>
      <c r="B1210" s="38" t="s">
        <v>1274</v>
      </c>
    </row>
    <row r="1211" spans="1:2" x14ac:dyDescent="0.25">
      <c r="A1211" s="37" t="s">
        <v>10895</v>
      </c>
      <c r="B1211" s="38" t="s">
        <v>1275</v>
      </c>
    </row>
    <row r="1212" spans="1:2" x14ac:dyDescent="0.25">
      <c r="A1212" s="37" t="s">
        <v>10896</v>
      </c>
      <c r="B1212" s="38" t="s">
        <v>1276</v>
      </c>
    </row>
    <row r="1213" spans="1:2" x14ac:dyDescent="0.25">
      <c r="A1213" s="37" t="s">
        <v>10897</v>
      </c>
      <c r="B1213" s="38" t="s">
        <v>1277</v>
      </c>
    </row>
    <row r="1214" spans="1:2" x14ac:dyDescent="0.25">
      <c r="A1214" s="37" t="s">
        <v>10898</v>
      </c>
      <c r="B1214" s="38" t="s">
        <v>1278</v>
      </c>
    </row>
    <row r="1215" spans="1:2" x14ac:dyDescent="0.25">
      <c r="A1215" s="37" t="s">
        <v>10899</v>
      </c>
      <c r="B1215" s="38" t="s">
        <v>1279</v>
      </c>
    </row>
    <row r="1216" spans="1:2" x14ac:dyDescent="0.25">
      <c r="A1216" s="37" t="s">
        <v>10900</v>
      </c>
      <c r="B1216" s="38" t="s">
        <v>1280</v>
      </c>
    </row>
    <row r="1217" spans="1:2" x14ac:dyDescent="0.25">
      <c r="A1217" s="37" t="s">
        <v>10901</v>
      </c>
      <c r="B1217" s="38" t="s">
        <v>1281</v>
      </c>
    </row>
    <row r="1218" spans="1:2" x14ac:dyDescent="0.25">
      <c r="A1218" s="37" t="s">
        <v>10902</v>
      </c>
      <c r="B1218" s="38" t="s">
        <v>1282</v>
      </c>
    </row>
    <row r="1219" spans="1:2" x14ac:dyDescent="0.25">
      <c r="A1219" s="37" t="s">
        <v>10903</v>
      </c>
      <c r="B1219" s="38" t="s">
        <v>1283</v>
      </c>
    </row>
    <row r="1220" spans="1:2" x14ac:dyDescent="0.25">
      <c r="A1220" s="37" t="s">
        <v>10904</v>
      </c>
      <c r="B1220" s="38" t="s">
        <v>1284</v>
      </c>
    </row>
    <row r="1221" spans="1:2" x14ac:dyDescent="0.25">
      <c r="A1221" s="37" t="s">
        <v>10905</v>
      </c>
      <c r="B1221" s="38" t="s">
        <v>1285</v>
      </c>
    </row>
    <row r="1222" spans="1:2" x14ac:dyDescent="0.25">
      <c r="A1222" s="37" t="s">
        <v>10906</v>
      </c>
      <c r="B1222" s="38" t="s">
        <v>1286</v>
      </c>
    </row>
    <row r="1223" spans="1:2" x14ac:dyDescent="0.25">
      <c r="A1223" s="37" t="s">
        <v>10907</v>
      </c>
      <c r="B1223" s="38" t="s">
        <v>1287</v>
      </c>
    </row>
    <row r="1224" spans="1:2" x14ac:dyDescent="0.25">
      <c r="A1224" s="37" t="s">
        <v>10908</v>
      </c>
      <c r="B1224" s="38" t="s">
        <v>1288</v>
      </c>
    </row>
    <row r="1225" spans="1:2" x14ac:dyDescent="0.25">
      <c r="A1225" s="37" t="s">
        <v>10909</v>
      </c>
      <c r="B1225" s="38" t="s">
        <v>1289</v>
      </c>
    </row>
    <row r="1226" spans="1:2" x14ac:dyDescent="0.25">
      <c r="A1226" s="37" t="s">
        <v>10910</v>
      </c>
      <c r="B1226" s="38" t="s">
        <v>1290</v>
      </c>
    </row>
    <row r="1227" spans="1:2" x14ac:dyDescent="0.25">
      <c r="A1227" s="37" t="s">
        <v>10911</v>
      </c>
      <c r="B1227" s="38" t="s">
        <v>1291</v>
      </c>
    </row>
    <row r="1228" spans="1:2" x14ac:dyDescent="0.25">
      <c r="A1228" s="37" t="s">
        <v>10912</v>
      </c>
      <c r="B1228" s="38" t="s">
        <v>1292</v>
      </c>
    </row>
    <row r="1229" spans="1:2" x14ac:dyDescent="0.25">
      <c r="A1229" s="37" t="s">
        <v>10913</v>
      </c>
      <c r="B1229" s="38" t="s">
        <v>1293</v>
      </c>
    </row>
    <row r="1230" spans="1:2" x14ac:dyDescent="0.25">
      <c r="A1230" s="37" t="s">
        <v>10914</v>
      </c>
      <c r="B1230" s="38" t="s">
        <v>1294</v>
      </c>
    </row>
    <row r="1231" spans="1:2" x14ac:dyDescent="0.25">
      <c r="A1231" s="37" t="s">
        <v>10915</v>
      </c>
      <c r="B1231" s="38" t="s">
        <v>1295</v>
      </c>
    </row>
    <row r="1232" spans="1:2" x14ac:dyDescent="0.25">
      <c r="A1232" s="37" t="s">
        <v>10916</v>
      </c>
      <c r="B1232" s="38" t="s">
        <v>1296</v>
      </c>
    </row>
    <row r="1233" spans="1:2" x14ac:dyDescent="0.25">
      <c r="A1233" s="37" t="s">
        <v>10917</v>
      </c>
      <c r="B1233" s="38" t="s">
        <v>1297</v>
      </c>
    </row>
    <row r="1234" spans="1:2" x14ac:dyDescent="0.25">
      <c r="A1234" s="37" t="s">
        <v>10918</v>
      </c>
      <c r="B1234" s="38" t="s">
        <v>1298</v>
      </c>
    </row>
    <row r="1235" spans="1:2" x14ac:dyDescent="0.25">
      <c r="A1235" s="37" t="s">
        <v>10919</v>
      </c>
      <c r="B1235" s="38" t="s">
        <v>1299</v>
      </c>
    </row>
    <row r="1236" spans="1:2" x14ac:dyDescent="0.25">
      <c r="A1236" s="37" t="s">
        <v>10920</v>
      </c>
      <c r="B1236" s="38" t="s">
        <v>1300</v>
      </c>
    </row>
    <row r="1237" spans="1:2" x14ac:dyDescent="0.25">
      <c r="A1237" s="37" t="s">
        <v>10921</v>
      </c>
      <c r="B1237" s="38" t="s">
        <v>1301</v>
      </c>
    </row>
    <row r="1238" spans="1:2" x14ac:dyDescent="0.25">
      <c r="A1238" s="37" t="s">
        <v>10922</v>
      </c>
      <c r="B1238" s="38" t="s">
        <v>1302</v>
      </c>
    </row>
    <row r="1239" spans="1:2" x14ac:dyDescent="0.25">
      <c r="A1239" s="37" t="s">
        <v>10923</v>
      </c>
      <c r="B1239" s="38" t="s">
        <v>1303</v>
      </c>
    </row>
    <row r="1240" spans="1:2" x14ac:dyDescent="0.25">
      <c r="A1240" s="37" t="s">
        <v>10924</v>
      </c>
      <c r="B1240" s="38" t="s">
        <v>1304</v>
      </c>
    </row>
    <row r="1241" spans="1:2" x14ac:dyDescent="0.25">
      <c r="A1241" s="37" t="s">
        <v>10925</v>
      </c>
      <c r="B1241" s="38" t="s">
        <v>1305</v>
      </c>
    </row>
    <row r="1242" spans="1:2" x14ac:dyDescent="0.25">
      <c r="A1242" s="37" t="s">
        <v>10926</v>
      </c>
      <c r="B1242" s="38" t="s">
        <v>1306</v>
      </c>
    </row>
    <row r="1243" spans="1:2" x14ac:dyDescent="0.25">
      <c r="A1243" s="37" t="s">
        <v>10927</v>
      </c>
      <c r="B1243" s="38" t="s">
        <v>1307</v>
      </c>
    </row>
    <row r="1244" spans="1:2" x14ac:dyDescent="0.25">
      <c r="A1244" s="37" t="s">
        <v>10928</v>
      </c>
      <c r="B1244" s="38" t="s">
        <v>1308</v>
      </c>
    </row>
    <row r="1245" spans="1:2" x14ac:dyDescent="0.25">
      <c r="A1245" s="37" t="s">
        <v>10929</v>
      </c>
      <c r="B1245" s="38" t="s">
        <v>1309</v>
      </c>
    </row>
    <row r="1246" spans="1:2" x14ac:dyDescent="0.25">
      <c r="A1246" s="37" t="s">
        <v>10930</v>
      </c>
      <c r="B1246" s="38" t="s">
        <v>1310</v>
      </c>
    </row>
    <row r="1247" spans="1:2" x14ac:dyDescent="0.25">
      <c r="A1247" s="37" t="s">
        <v>10931</v>
      </c>
      <c r="B1247" s="38" t="s">
        <v>1311</v>
      </c>
    </row>
    <row r="1248" spans="1:2" x14ac:dyDescent="0.25">
      <c r="A1248" s="37" t="s">
        <v>10932</v>
      </c>
      <c r="B1248" s="38" t="s">
        <v>1312</v>
      </c>
    </row>
    <row r="1249" spans="1:2" x14ac:dyDescent="0.25">
      <c r="A1249" s="37" t="s">
        <v>10933</v>
      </c>
      <c r="B1249" s="38" t="s">
        <v>1313</v>
      </c>
    </row>
    <row r="1250" spans="1:2" x14ac:dyDescent="0.25">
      <c r="A1250" s="37" t="s">
        <v>10934</v>
      </c>
      <c r="B1250" s="38" t="s">
        <v>1314</v>
      </c>
    </row>
    <row r="1251" spans="1:2" x14ac:dyDescent="0.25">
      <c r="A1251" s="37" t="s">
        <v>10935</v>
      </c>
      <c r="B1251" s="38" t="s">
        <v>1315</v>
      </c>
    </row>
    <row r="1252" spans="1:2" x14ac:dyDescent="0.25">
      <c r="A1252" s="37" t="s">
        <v>10936</v>
      </c>
      <c r="B1252" s="38" t="s">
        <v>1316</v>
      </c>
    </row>
    <row r="1253" spans="1:2" x14ac:dyDescent="0.25">
      <c r="A1253" s="37" t="s">
        <v>10937</v>
      </c>
      <c r="B1253" s="38" t="s">
        <v>1317</v>
      </c>
    </row>
    <row r="1254" spans="1:2" x14ac:dyDescent="0.25">
      <c r="A1254" s="37" t="s">
        <v>10938</v>
      </c>
      <c r="B1254" s="38" t="s">
        <v>1318</v>
      </c>
    </row>
    <row r="1255" spans="1:2" x14ac:dyDescent="0.25">
      <c r="A1255" s="37" t="s">
        <v>10939</v>
      </c>
      <c r="B1255" s="38" t="s">
        <v>1319</v>
      </c>
    </row>
    <row r="1256" spans="1:2" x14ac:dyDescent="0.25">
      <c r="A1256" s="37" t="s">
        <v>10940</v>
      </c>
      <c r="B1256" s="38" t="s">
        <v>1320</v>
      </c>
    </row>
    <row r="1257" spans="1:2" x14ac:dyDescent="0.25">
      <c r="A1257" s="37" t="s">
        <v>10941</v>
      </c>
      <c r="B1257" s="38" t="s">
        <v>1321</v>
      </c>
    </row>
    <row r="1258" spans="1:2" x14ac:dyDescent="0.25">
      <c r="A1258" s="37" t="s">
        <v>10942</v>
      </c>
      <c r="B1258" s="38" t="s">
        <v>1322</v>
      </c>
    </row>
    <row r="1259" spans="1:2" x14ac:dyDescent="0.25">
      <c r="A1259" s="37" t="s">
        <v>10943</v>
      </c>
      <c r="B1259" s="38" t="s">
        <v>1323</v>
      </c>
    </row>
    <row r="1260" spans="1:2" x14ac:dyDescent="0.25">
      <c r="A1260" s="37" t="s">
        <v>10944</v>
      </c>
      <c r="B1260" s="38" t="s">
        <v>1324</v>
      </c>
    </row>
    <row r="1261" spans="1:2" x14ac:dyDescent="0.25">
      <c r="A1261" s="37" t="s">
        <v>10945</v>
      </c>
      <c r="B1261" s="38" t="s">
        <v>1325</v>
      </c>
    </row>
    <row r="1262" spans="1:2" x14ac:dyDescent="0.25">
      <c r="A1262" s="37" t="s">
        <v>10946</v>
      </c>
      <c r="B1262" s="38" t="s">
        <v>1326</v>
      </c>
    </row>
    <row r="1263" spans="1:2" x14ac:dyDescent="0.25">
      <c r="A1263" s="37" t="s">
        <v>10947</v>
      </c>
      <c r="B1263" s="38" t="s">
        <v>1327</v>
      </c>
    </row>
    <row r="1264" spans="1:2" x14ac:dyDescent="0.25">
      <c r="A1264" s="37" t="s">
        <v>10948</v>
      </c>
      <c r="B1264" s="38" t="s">
        <v>1328</v>
      </c>
    </row>
    <row r="1265" spans="1:2" x14ac:dyDescent="0.25">
      <c r="A1265" s="37" t="s">
        <v>10949</v>
      </c>
      <c r="B1265" s="38" t="s">
        <v>1329</v>
      </c>
    </row>
    <row r="1266" spans="1:2" x14ac:dyDescent="0.25">
      <c r="A1266" s="37" t="s">
        <v>10950</v>
      </c>
      <c r="B1266" s="38" t="s">
        <v>1330</v>
      </c>
    </row>
    <row r="1267" spans="1:2" x14ac:dyDescent="0.25">
      <c r="A1267" s="37" t="s">
        <v>10951</v>
      </c>
      <c r="B1267" s="38" t="s">
        <v>1331</v>
      </c>
    </row>
    <row r="1268" spans="1:2" x14ac:dyDescent="0.25">
      <c r="A1268" s="37" t="s">
        <v>10952</v>
      </c>
      <c r="B1268" s="38" t="s">
        <v>1332</v>
      </c>
    </row>
    <row r="1269" spans="1:2" x14ac:dyDescent="0.25">
      <c r="A1269" s="37" t="s">
        <v>10953</v>
      </c>
      <c r="B1269" s="38" t="s">
        <v>1333</v>
      </c>
    </row>
    <row r="1270" spans="1:2" x14ac:dyDescent="0.25">
      <c r="A1270" s="37" t="s">
        <v>10954</v>
      </c>
      <c r="B1270" s="38" t="s">
        <v>1334</v>
      </c>
    </row>
    <row r="1271" spans="1:2" x14ac:dyDescent="0.25">
      <c r="A1271" s="37" t="s">
        <v>10955</v>
      </c>
      <c r="B1271" s="38" t="s">
        <v>1335</v>
      </c>
    </row>
    <row r="1272" spans="1:2" x14ac:dyDescent="0.25">
      <c r="A1272" s="37" t="s">
        <v>10956</v>
      </c>
      <c r="B1272" s="38" t="s">
        <v>1336</v>
      </c>
    </row>
    <row r="1273" spans="1:2" x14ac:dyDescent="0.25">
      <c r="A1273" s="37" t="s">
        <v>10957</v>
      </c>
      <c r="B1273" s="38" t="s">
        <v>1337</v>
      </c>
    </row>
    <row r="1274" spans="1:2" x14ac:dyDescent="0.25">
      <c r="A1274" s="37" t="s">
        <v>10958</v>
      </c>
      <c r="B1274" s="38" t="s">
        <v>1338</v>
      </c>
    </row>
    <row r="1275" spans="1:2" x14ac:dyDescent="0.25">
      <c r="A1275" s="37" t="s">
        <v>10959</v>
      </c>
      <c r="B1275" s="38" t="s">
        <v>1339</v>
      </c>
    </row>
    <row r="1276" spans="1:2" x14ac:dyDescent="0.25">
      <c r="A1276" s="37" t="s">
        <v>10960</v>
      </c>
      <c r="B1276" s="38" t="s">
        <v>1340</v>
      </c>
    </row>
    <row r="1277" spans="1:2" x14ac:dyDescent="0.25">
      <c r="A1277" s="37" t="s">
        <v>10961</v>
      </c>
      <c r="B1277" s="38" t="s">
        <v>1341</v>
      </c>
    </row>
    <row r="1278" spans="1:2" x14ac:dyDescent="0.25">
      <c r="A1278" s="37" t="s">
        <v>10962</v>
      </c>
      <c r="B1278" s="38" t="s">
        <v>1342</v>
      </c>
    </row>
    <row r="1279" spans="1:2" x14ac:dyDescent="0.25">
      <c r="A1279" s="37" t="s">
        <v>10963</v>
      </c>
      <c r="B1279" s="38" t="s">
        <v>1343</v>
      </c>
    </row>
    <row r="1280" spans="1:2" x14ac:dyDescent="0.25">
      <c r="A1280" s="37" t="s">
        <v>10964</v>
      </c>
      <c r="B1280" s="38" t="s">
        <v>1344</v>
      </c>
    </row>
    <row r="1281" spans="1:2" x14ac:dyDescent="0.25">
      <c r="A1281" s="37" t="s">
        <v>10965</v>
      </c>
      <c r="B1281" s="38" t="s">
        <v>1345</v>
      </c>
    </row>
    <row r="1282" spans="1:2" x14ac:dyDescent="0.25">
      <c r="A1282" s="37" t="s">
        <v>10966</v>
      </c>
      <c r="B1282" s="38" t="s">
        <v>1346</v>
      </c>
    </row>
    <row r="1283" spans="1:2" x14ac:dyDescent="0.25">
      <c r="A1283" s="37" t="s">
        <v>10967</v>
      </c>
      <c r="B1283" s="38" t="s">
        <v>1347</v>
      </c>
    </row>
    <row r="1284" spans="1:2" x14ac:dyDescent="0.25">
      <c r="A1284" s="37" t="s">
        <v>10968</v>
      </c>
      <c r="B1284" s="38" t="s">
        <v>1348</v>
      </c>
    </row>
    <row r="1285" spans="1:2" x14ac:dyDescent="0.25">
      <c r="A1285" s="37" t="s">
        <v>10969</v>
      </c>
      <c r="B1285" s="38" t="s">
        <v>1349</v>
      </c>
    </row>
    <row r="1286" spans="1:2" x14ac:dyDescent="0.25">
      <c r="A1286" s="37" t="s">
        <v>10970</v>
      </c>
      <c r="B1286" s="38" t="s">
        <v>1350</v>
      </c>
    </row>
    <row r="1287" spans="1:2" x14ac:dyDescent="0.25">
      <c r="A1287" s="37" t="s">
        <v>10971</v>
      </c>
      <c r="B1287" s="38" t="s">
        <v>1351</v>
      </c>
    </row>
    <row r="1288" spans="1:2" x14ac:dyDescent="0.25">
      <c r="A1288" s="37" t="s">
        <v>10972</v>
      </c>
      <c r="B1288" s="38" t="s">
        <v>1352</v>
      </c>
    </row>
    <row r="1289" spans="1:2" x14ac:dyDescent="0.25">
      <c r="A1289" s="37" t="s">
        <v>10973</v>
      </c>
      <c r="B1289" s="38" t="s">
        <v>1353</v>
      </c>
    </row>
    <row r="1290" spans="1:2" x14ac:dyDescent="0.25">
      <c r="A1290" s="37" t="s">
        <v>10974</v>
      </c>
      <c r="B1290" s="38" t="s">
        <v>1354</v>
      </c>
    </row>
    <row r="1291" spans="1:2" x14ac:dyDescent="0.25">
      <c r="A1291" s="37" t="s">
        <v>10975</v>
      </c>
      <c r="B1291" s="38" t="s">
        <v>1355</v>
      </c>
    </row>
    <row r="1292" spans="1:2" x14ac:dyDescent="0.25">
      <c r="A1292" s="37" t="s">
        <v>10976</v>
      </c>
      <c r="B1292" s="38" t="s">
        <v>1356</v>
      </c>
    </row>
    <row r="1293" spans="1:2" x14ac:dyDescent="0.25">
      <c r="A1293" s="37" t="s">
        <v>10977</v>
      </c>
      <c r="B1293" s="38" t="s">
        <v>1357</v>
      </c>
    </row>
    <row r="1294" spans="1:2" x14ac:dyDescent="0.25">
      <c r="A1294" s="37" t="s">
        <v>10978</v>
      </c>
      <c r="B1294" s="38" t="s">
        <v>1358</v>
      </c>
    </row>
    <row r="1295" spans="1:2" x14ac:dyDescent="0.25">
      <c r="A1295" s="37" t="s">
        <v>10979</v>
      </c>
      <c r="B1295" s="38" t="s">
        <v>1359</v>
      </c>
    </row>
    <row r="1296" spans="1:2" x14ac:dyDescent="0.25">
      <c r="A1296" s="37" t="s">
        <v>10980</v>
      </c>
      <c r="B1296" s="38" t="s">
        <v>1360</v>
      </c>
    </row>
    <row r="1297" spans="1:2" x14ac:dyDescent="0.25">
      <c r="A1297" s="37" t="s">
        <v>10981</v>
      </c>
      <c r="B1297" s="38" t="s">
        <v>1361</v>
      </c>
    </row>
    <row r="1298" spans="1:2" x14ac:dyDescent="0.25">
      <c r="A1298" s="37" t="s">
        <v>10982</v>
      </c>
      <c r="B1298" s="38" t="s">
        <v>1362</v>
      </c>
    </row>
    <row r="1299" spans="1:2" x14ac:dyDescent="0.25">
      <c r="A1299" s="37" t="s">
        <v>10983</v>
      </c>
      <c r="B1299" s="38" t="s">
        <v>1363</v>
      </c>
    </row>
    <row r="1300" spans="1:2" x14ac:dyDescent="0.25">
      <c r="A1300" s="37" t="s">
        <v>10984</v>
      </c>
      <c r="B1300" s="38" t="s">
        <v>1364</v>
      </c>
    </row>
    <row r="1301" spans="1:2" x14ac:dyDescent="0.25">
      <c r="A1301" s="37" t="s">
        <v>10985</v>
      </c>
      <c r="B1301" s="38" t="s">
        <v>1365</v>
      </c>
    </row>
    <row r="1302" spans="1:2" x14ac:dyDescent="0.25">
      <c r="A1302" s="37" t="s">
        <v>10986</v>
      </c>
      <c r="B1302" s="38" t="s">
        <v>1366</v>
      </c>
    </row>
    <row r="1303" spans="1:2" x14ac:dyDescent="0.25">
      <c r="A1303" s="37" t="s">
        <v>10987</v>
      </c>
      <c r="B1303" s="38" t="s">
        <v>1367</v>
      </c>
    </row>
    <row r="1304" spans="1:2" x14ac:dyDescent="0.25">
      <c r="A1304" s="37" t="s">
        <v>10988</v>
      </c>
      <c r="B1304" s="38" t="s">
        <v>1368</v>
      </c>
    </row>
    <row r="1305" spans="1:2" x14ac:dyDescent="0.25">
      <c r="A1305" s="37" t="s">
        <v>10989</v>
      </c>
      <c r="B1305" s="38" t="s">
        <v>1369</v>
      </c>
    </row>
    <row r="1306" spans="1:2" x14ac:dyDescent="0.25">
      <c r="A1306" s="37" t="s">
        <v>10990</v>
      </c>
      <c r="B1306" s="38" t="s">
        <v>1370</v>
      </c>
    </row>
    <row r="1307" spans="1:2" x14ac:dyDescent="0.25">
      <c r="A1307" s="37" t="s">
        <v>10991</v>
      </c>
      <c r="B1307" s="38" t="s">
        <v>1371</v>
      </c>
    </row>
    <row r="1308" spans="1:2" x14ac:dyDescent="0.25">
      <c r="A1308" s="37" t="s">
        <v>10992</v>
      </c>
      <c r="B1308" s="38" t="s">
        <v>1372</v>
      </c>
    </row>
    <row r="1309" spans="1:2" x14ac:dyDescent="0.25">
      <c r="A1309" s="37" t="s">
        <v>10993</v>
      </c>
      <c r="B1309" s="38" t="s">
        <v>1373</v>
      </c>
    </row>
    <row r="1310" spans="1:2" x14ac:dyDescent="0.25">
      <c r="A1310" s="37" t="s">
        <v>10994</v>
      </c>
      <c r="B1310" s="38" t="s">
        <v>1374</v>
      </c>
    </row>
    <row r="1311" spans="1:2" x14ac:dyDescent="0.25">
      <c r="A1311" s="37" t="s">
        <v>10995</v>
      </c>
      <c r="B1311" s="38" t="s">
        <v>1375</v>
      </c>
    </row>
    <row r="1312" spans="1:2" x14ac:dyDescent="0.25">
      <c r="A1312" s="37" t="s">
        <v>10996</v>
      </c>
      <c r="B1312" s="38" t="s">
        <v>1376</v>
      </c>
    </row>
    <row r="1313" spans="1:2" x14ac:dyDescent="0.25">
      <c r="A1313" s="37" t="s">
        <v>10997</v>
      </c>
      <c r="B1313" s="38" t="s">
        <v>1377</v>
      </c>
    </row>
    <row r="1314" spans="1:2" x14ac:dyDescent="0.25">
      <c r="A1314" s="37" t="s">
        <v>10998</v>
      </c>
      <c r="B1314" s="38" t="s">
        <v>1378</v>
      </c>
    </row>
    <row r="1315" spans="1:2" x14ac:dyDescent="0.25">
      <c r="A1315" s="37" t="s">
        <v>10999</v>
      </c>
      <c r="B1315" s="38" t="s">
        <v>1379</v>
      </c>
    </row>
    <row r="1316" spans="1:2" x14ac:dyDescent="0.25">
      <c r="A1316" s="37" t="s">
        <v>11000</v>
      </c>
      <c r="B1316" s="38" t="s">
        <v>1380</v>
      </c>
    </row>
    <row r="1317" spans="1:2" x14ac:dyDescent="0.25">
      <c r="A1317" s="37" t="s">
        <v>11001</v>
      </c>
      <c r="B1317" s="38" t="s">
        <v>1381</v>
      </c>
    </row>
    <row r="1318" spans="1:2" x14ac:dyDescent="0.25">
      <c r="A1318" s="37" t="s">
        <v>11002</v>
      </c>
      <c r="B1318" s="38" t="s">
        <v>1382</v>
      </c>
    </row>
    <row r="1319" spans="1:2" x14ac:dyDescent="0.25">
      <c r="A1319" s="37" t="s">
        <v>11003</v>
      </c>
      <c r="B1319" s="38" t="s">
        <v>1383</v>
      </c>
    </row>
    <row r="1320" spans="1:2" x14ac:dyDescent="0.25">
      <c r="A1320" s="37" t="s">
        <v>11004</v>
      </c>
      <c r="B1320" s="38" t="s">
        <v>1384</v>
      </c>
    </row>
    <row r="1321" spans="1:2" x14ac:dyDescent="0.25">
      <c r="A1321" s="37" t="s">
        <v>11005</v>
      </c>
      <c r="B1321" s="38" t="s">
        <v>1385</v>
      </c>
    </row>
    <row r="1322" spans="1:2" x14ac:dyDescent="0.25">
      <c r="A1322" s="37" t="s">
        <v>11006</v>
      </c>
      <c r="B1322" s="38" t="s">
        <v>1386</v>
      </c>
    </row>
    <row r="1323" spans="1:2" x14ac:dyDescent="0.25">
      <c r="A1323" s="37" t="s">
        <v>11007</v>
      </c>
      <c r="B1323" s="38" t="s">
        <v>1387</v>
      </c>
    </row>
    <row r="1324" spans="1:2" x14ac:dyDescent="0.25">
      <c r="A1324" s="37" t="s">
        <v>11008</v>
      </c>
      <c r="B1324" s="38" t="s">
        <v>1388</v>
      </c>
    </row>
    <row r="1325" spans="1:2" x14ac:dyDescent="0.25">
      <c r="A1325" s="37" t="s">
        <v>11009</v>
      </c>
      <c r="B1325" s="38" t="s">
        <v>1389</v>
      </c>
    </row>
    <row r="1326" spans="1:2" x14ac:dyDescent="0.25">
      <c r="A1326" s="37" t="s">
        <v>11010</v>
      </c>
      <c r="B1326" s="38" t="s">
        <v>1390</v>
      </c>
    </row>
    <row r="1327" spans="1:2" x14ac:dyDescent="0.25">
      <c r="A1327" s="37" t="s">
        <v>11011</v>
      </c>
      <c r="B1327" s="38" t="s">
        <v>1391</v>
      </c>
    </row>
    <row r="1328" spans="1:2" x14ac:dyDescent="0.25">
      <c r="A1328" s="37" t="s">
        <v>11012</v>
      </c>
      <c r="B1328" s="38" t="s">
        <v>1392</v>
      </c>
    </row>
    <row r="1329" spans="1:2" x14ac:dyDescent="0.25">
      <c r="A1329" s="37" t="s">
        <v>11013</v>
      </c>
      <c r="B1329" s="38" t="s">
        <v>1393</v>
      </c>
    </row>
    <row r="1330" spans="1:2" x14ac:dyDescent="0.25">
      <c r="A1330" s="37" t="s">
        <v>11014</v>
      </c>
      <c r="B1330" s="38" t="s">
        <v>1394</v>
      </c>
    </row>
    <row r="1331" spans="1:2" x14ac:dyDescent="0.25">
      <c r="A1331" s="37" t="s">
        <v>11015</v>
      </c>
      <c r="B1331" s="38" t="s">
        <v>1395</v>
      </c>
    </row>
    <row r="1332" spans="1:2" x14ac:dyDescent="0.25">
      <c r="A1332" s="37" t="s">
        <v>11016</v>
      </c>
      <c r="B1332" s="38" t="s">
        <v>1396</v>
      </c>
    </row>
    <row r="1333" spans="1:2" x14ac:dyDescent="0.25">
      <c r="A1333" s="37" t="s">
        <v>11017</v>
      </c>
      <c r="B1333" s="38" t="s">
        <v>1397</v>
      </c>
    </row>
    <row r="1334" spans="1:2" x14ac:dyDescent="0.25">
      <c r="A1334" s="37" t="s">
        <v>11018</v>
      </c>
      <c r="B1334" s="38" t="s">
        <v>1398</v>
      </c>
    </row>
    <row r="1335" spans="1:2" x14ac:dyDescent="0.25">
      <c r="A1335" s="37" t="s">
        <v>11019</v>
      </c>
      <c r="B1335" s="38" t="s">
        <v>1399</v>
      </c>
    </row>
    <row r="1336" spans="1:2" x14ac:dyDescent="0.25">
      <c r="A1336" s="37" t="s">
        <v>11020</v>
      </c>
      <c r="B1336" s="38" t="s">
        <v>1400</v>
      </c>
    </row>
    <row r="1337" spans="1:2" x14ac:dyDescent="0.25">
      <c r="A1337" s="37" t="s">
        <v>11021</v>
      </c>
      <c r="B1337" s="38" t="s">
        <v>1401</v>
      </c>
    </row>
    <row r="1338" spans="1:2" x14ac:dyDescent="0.25">
      <c r="A1338" s="37" t="s">
        <v>11022</v>
      </c>
      <c r="B1338" s="38" t="s">
        <v>1402</v>
      </c>
    </row>
    <row r="1339" spans="1:2" x14ac:dyDescent="0.25">
      <c r="A1339" s="37" t="s">
        <v>11023</v>
      </c>
      <c r="B1339" s="38" t="s">
        <v>1403</v>
      </c>
    </row>
    <row r="1340" spans="1:2" x14ac:dyDescent="0.25">
      <c r="A1340" s="37" t="s">
        <v>11024</v>
      </c>
      <c r="B1340" s="38" t="s">
        <v>1404</v>
      </c>
    </row>
    <row r="1341" spans="1:2" x14ac:dyDescent="0.25">
      <c r="A1341" s="37" t="s">
        <v>11025</v>
      </c>
      <c r="B1341" s="38" t="s">
        <v>1405</v>
      </c>
    </row>
    <row r="1342" spans="1:2" x14ac:dyDescent="0.25">
      <c r="A1342" s="37" t="s">
        <v>11026</v>
      </c>
      <c r="B1342" s="38" t="s">
        <v>1406</v>
      </c>
    </row>
    <row r="1343" spans="1:2" x14ac:dyDescent="0.25">
      <c r="A1343" s="37" t="s">
        <v>11027</v>
      </c>
      <c r="B1343" s="38" t="s">
        <v>1407</v>
      </c>
    </row>
    <row r="1344" spans="1:2" x14ac:dyDescent="0.25">
      <c r="A1344" s="37" t="s">
        <v>11028</v>
      </c>
      <c r="B1344" s="38" t="s">
        <v>1408</v>
      </c>
    </row>
    <row r="1345" spans="1:2" x14ac:dyDescent="0.25">
      <c r="A1345" s="37" t="s">
        <v>11029</v>
      </c>
      <c r="B1345" s="38" t="s">
        <v>1409</v>
      </c>
    </row>
    <row r="1346" spans="1:2" x14ac:dyDescent="0.25">
      <c r="A1346" s="37" t="s">
        <v>11030</v>
      </c>
      <c r="B1346" s="38" t="s">
        <v>1410</v>
      </c>
    </row>
    <row r="1347" spans="1:2" x14ac:dyDescent="0.25">
      <c r="A1347" s="37" t="s">
        <v>11031</v>
      </c>
      <c r="B1347" s="38" t="s">
        <v>1411</v>
      </c>
    </row>
    <row r="1348" spans="1:2" x14ac:dyDescent="0.25">
      <c r="A1348" s="37" t="s">
        <v>11032</v>
      </c>
      <c r="B1348" s="38" t="s">
        <v>1412</v>
      </c>
    </row>
    <row r="1349" spans="1:2" x14ac:dyDescent="0.25">
      <c r="A1349" s="37" t="s">
        <v>11033</v>
      </c>
      <c r="B1349" s="38" t="s">
        <v>1413</v>
      </c>
    </row>
    <row r="1350" spans="1:2" x14ac:dyDescent="0.25">
      <c r="A1350" s="37" t="s">
        <v>11034</v>
      </c>
      <c r="B1350" s="38" t="s">
        <v>1414</v>
      </c>
    </row>
    <row r="1351" spans="1:2" x14ac:dyDescent="0.25">
      <c r="A1351" s="37" t="s">
        <v>11035</v>
      </c>
      <c r="B1351" s="38" t="s">
        <v>1415</v>
      </c>
    </row>
    <row r="1352" spans="1:2" x14ac:dyDescent="0.25">
      <c r="A1352" s="37" t="s">
        <v>11036</v>
      </c>
      <c r="B1352" s="38" t="s">
        <v>1416</v>
      </c>
    </row>
    <row r="1353" spans="1:2" x14ac:dyDescent="0.25">
      <c r="A1353" s="37" t="s">
        <v>11037</v>
      </c>
      <c r="B1353" s="38" t="s">
        <v>1417</v>
      </c>
    </row>
    <row r="1354" spans="1:2" x14ac:dyDescent="0.25">
      <c r="A1354" s="37" t="s">
        <v>11038</v>
      </c>
      <c r="B1354" s="38" t="s">
        <v>1418</v>
      </c>
    </row>
    <row r="1355" spans="1:2" x14ac:dyDescent="0.25">
      <c r="A1355" s="37" t="s">
        <v>11039</v>
      </c>
      <c r="B1355" s="38" t="s">
        <v>1419</v>
      </c>
    </row>
    <row r="1356" spans="1:2" x14ac:dyDescent="0.25">
      <c r="A1356" s="37" t="s">
        <v>11040</v>
      </c>
      <c r="B1356" s="38" t="s">
        <v>1420</v>
      </c>
    </row>
    <row r="1357" spans="1:2" x14ac:dyDescent="0.25">
      <c r="A1357" s="37" t="s">
        <v>11041</v>
      </c>
      <c r="B1357" s="38" t="s">
        <v>1421</v>
      </c>
    </row>
    <row r="1358" spans="1:2" x14ac:dyDescent="0.25">
      <c r="A1358" s="37" t="s">
        <v>11042</v>
      </c>
      <c r="B1358" s="38" t="s">
        <v>1422</v>
      </c>
    </row>
    <row r="1359" spans="1:2" x14ac:dyDescent="0.25">
      <c r="A1359" s="37" t="s">
        <v>11043</v>
      </c>
      <c r="B1359" s="38" t="s">
        <v>1423</v>
      </c>
    </row>
    <row r="1360" spans="1:2" x14ac:dyDescent="0.25">
      <c r="A1360" s="37" t="s">
        <v>11044</v>
      </c>
      <c r="B1360" s="38" t="s">
        <v>1424</v>
      </c>
    </row>
    <row r="1361" spans="1:2" x14ac:dyDescent="0.25">
      <c r="A1361" s="37" t="s">
        <v>11045</v>
      </c>
      <c r="B1361" s="38" t="s">
        <v>1425</v>
      </c>
    </row>
    <row r="1362" spans="1:2" x14ac:dyDescent="0.25">
      <c r="A1362" s="37" t="s">
        <v>11046</v>
      </c>
      <c r="B1362" s="38" t="s">
        <v>1426</v>
      </c>
    </row>
    <row r="1363" spans="1:2" x14ac:dyDescent="0.25">
      <c r="A1363" s="37" t="s">
        <v>11047</v>
      </c>
      <c r="B1363" s="38" t="s">
        <v>1427</v>
      </c>
    </row>
    <row r="1364" spans="1:2" x14ac:dyDescent="0.25">
      <c r="A1364" s="37" t="s">
        <v>11048</v>
      </c>
      <c r="B1364" s="38" t="s">
        <v>1428</v>
      </c>
    </row>
    <row r="1365" spans="1:2" x14ac:dyDescent="0.25">
      <c r="A1365" s="37" t="s">
        <v>11049</v>
      </c>
      <c r="B1365" s="38" t="s">
        <v>1429</v>
      </c>
    </row>
    <row r="1366" spans="1:2" x14ac:dyDescent="0.25">
      <c r="A1366" s="37" t="s">
        <v>11050</v>
      </c>
      <c r="B1366" s="38" t="s">
        <v>1430</v>
      </c>
    </row>
    <row r="1367" spans="1:2" x14ac:dyDescent="0.25">
      <c r="A1367" s="37" t="s">
        <v>11051</v>
      </c>
      <c r="B1367" s="38" t="s">
        <v>1431</v>
      </c>
    </row>
    <row r="1368" spans="1:2" x14ac:dyDescent="0.25">
      <c r="A1368" s="37" t="s">
        <v>11052</v>
      </c>
      <c r="B1368" s="38" t="s">
        <v>1432</v>
      </c>
    </row>
    <row r="1369" spans="1:2" x14ac:dyDescent="0.25">
      <c r="A1369" s="37" t="s">
        <v>11053</v>
      </c>
      <c r="B1369" s="38" t="s">
        <v>1433</v>
      </c>
    </row>
    <row r="1370" spans="1:2" x14ac:dyDescent="0.25">
      <c r="A1370" s="37" t="s">
        <v>11054</v>
      </c>
      <c r="B1370" s="38" t="s">
        <v>1434</v>
      </c>
    </row>
    <row r="1371" spans="1:2" x14ac:dyDescent="0.25">
      <c r="A1371" s="37" t="s">
        <v>11055</v>
      </c>
      <c r="B1371" s="38" t="s">
        <v>1435</v>
      </c>
    </row>
    <row r="1372" spans="1:2" x14ac:dyDescent="0.25">
      <c r="A1372" s="37" t="s">
        <v>11056</v>
      </c>
      <c r="B1372" s="38" t="s">
        <v>1436</v>
      </c>
    </row>
    <row r="1373" spans="1:2" x14ac:dyDescent="0.25">
      <c r="A1373" s="37" t="s">
        <v>11057</v>
      </c>
      <c r="B1373" s="38" t="s">
        <v>1437</v>
      </c>
    </row>
    <row r="1374" spans="1:2" x14ac:dyDescent="0.25">
      <c r="A1374" s="37" t="s">
        <v>11058</v>
      </c>
      <c r="B1374" s="38" t="s">
        <v>1438</v>
      </c>
    </row>
    <row r="1375" spans="1:2" x14ac:dyDescent="0.25">
      <c r="A1375" s="37" t="s">
        <v>11059</v>
      </c>
      <c r="B1375" s="38" t="s">
        <v>1439</v>
      </c>
    </row>
    <row r="1376" spans="1:2" x14ac:dyDescent="0.25">
      <c r="A1376" s="37" t="s">
        <v>11060</v>
      </c>
      <c r="B1376" s="38" t="s">
        <v>1440</v>
      </c>
    </row>
    <row r="1377" spans="1:2" x14ac:dyDescent="0.25">
      <c r="A1377" s="37" t="s">
        <v>11061</v>
      </c>
      <c r="B1377" s="38" t="s">
        <v>1441</v>
      </c>
    </row>
    <row r="1378" spans="1:2" x14ac:dyDescent="0.25">
      <c r="A1378" s="37" t="s">
        <v>11062</v>
      </c>
      <c r="B1378" s="38" t="s">
        <v>1442</v>
      </c>
    </row>
    <row r="1379" spans="1:2" x14ac:dyDescent="0.25">
      <c r="A1379" s="37" t="s">
        <v>11063</v>
      </c>
      <c r="B1379" s="38" t="s">
        <v>1443</v>
      </c>
    </row>
    <row r="1380" spans="1:2" x14ac:dyDescent="0.25">
      <c r="A1380" s="37" t="s">
        <v>11064</v>
      </c>
      <c r="B1380" s="38" t="s">
        <v>1444</v>
      </c>
    </row>
    <row r="1381" spans="1:2" x14ac:dyDescent="0.25">
      <c r="A1381" s="37" t="s">
        <v>11065</v>
      </c>
      <c r="B1381" s="38" t="s">
        <v>1445</v>
      </c>
    </row>
    <row r="1382" spans="1:2" x14ac:dyDescent="0.25">
      <c r="A1382" s="37" t="s">
        <v>11066</v>
      </c>
      <c r="B1382" s="38" t="s">
        <v>1446</v>
      </c>
    </row>
    <row r="1383" spans="1:2" x14ac:dyDescent="0.25">
      <c r="A1383" s="37" t="s">
        <v>11067</v>
      </c>
      <c r="B1383" s="38" t="s">
        <v>1447</v>
      </c>
    </row>
    <row r="1384" spans="1:2" x14ac:dyDescent="0.25">
      <c r="A1384" s="37" t="s">
        <v>11068</v>
      </c>
      <c r="B1384" s="38" t="s">
        <v>1448</v>
      </c>
    </row>
    <row r="1385" spans="1:2" x14ac:dyDescent="0.25">
      <c r="A1385" s="37" t="s">
        <v>11069</v>
      </c>
      <c r="B1385" s="38" t="s">
        <v>1449</v>
      </c>
    </row>
    <row r="1386" spans="1:2" x14ac:dyDescent="0.25">
      <c r="A1386" s="37" t="s">
        <v>11070</v>
      </c>
      <c r="B1386" s="38" t="s">
        <v>1450</v>
      </c>
    </row>
    <row r="1387" spans="1:2" x14ac:dyDescent="0.25">
      <c r="A1387" s="37" t="s">
        <v>11071</v>
      </c>
      <c r="B1387" s="38" t="s">
        <v>1451</v>
      </c>
    </row>
    <row r="1388" spans="1:2" x14ac:dyDescent="0.25">
      <c r="A1388" s="37" t="s">
        <v>11072</v>
      </c>
      <c r="B1388" s="38" t="s">
        <v>1452</v>
      </c>
    </row>
    <row r="1389" spans="1:2" x14ac:dyDescent="0.25">
      <c r="A1389" s="37" t="s">
        <v>11073</v>
      </c>
      <c r="B1389" s="38" t="s">
        <v>1453</v>
      </c>
    </row>
    <row r="1390" spans="1:2" x14ac:dyDescent="0.25">
      <c r="A1390" s="37" t="s">
        <v>11074</v>
      </c>
      <c r="B1390" s="38" t="s">
        <v>1454</v>
      </c>
    </row>
    <row r="1391" spans="1:2" x14ac:dyDescent="0.25">
      <c r="A1391" s="37" t="s">
        <v>11075</v>
      </c>
      <c r="B1391" s="38" t="s">
        <v>1455</v>
      </c>
    </row>
    <row r="1392" spans="1:2" x14ac:dyDescent="0.25">
      <c r="A1392" s="37" t="s">
        <v>11076</v>
      </c>
      <c r="B1392" s="38" t="s">
        <v>1456</v>
      </c>
    </row>
    <row r="1393" spans="1:2" x14ac:dyDescent="0.25">
      <c r="A1393" s="37" t="s">
        <v>11077</v>
      </c>
      <c r="B1393" s="38" t="s">
        <v>1457</v>
      </c>
    </row>
    <row r="1394" spans="1:2" x14ac:dyDescent="0.25">
      <c r="A1394" s="37" t="s">
        <v>11078</v>
      </c>
      <c r="B1394" s="38" t="s">
        <v>1458</v>
      </c>
    </row>
    <row r="1395" spans="1:2" x14ac:dyDescent="0.25">
      <c r="A1395" s="37" t="s">
        <v>11079</v>
      </c>
      <c r="B1395" s="38" t="s">
        <v>1459</v>
      </c>
    </row>
    <row r="1396" spans="1:2" x14ac:dyDescent="0.25">
      <c r="A1396" s="37" t="s">
        <v>11080</v>
      </c>
      <c r="B1396" s="38" t="s">
        <v>1460</v>
      </c>
    </row>
    <row r="1397" spans="1:2" x14ac:dyDescent="0.25">
      <c r="A1397" s="37" t="s">
        <v>11081</v>
      </c>
      <c r="B1397" s="38" t="s">
        <v>1461</v>
      </c>
    </row>
    <row r="1398" spans="1:2" x14ac:dyDescent="0.25">
      <c r="A1398" s="37" t="s">
        <v>11082</v>
      </c>
      <c r="B1398" s="38" t="s">
        <v>1462</v>
      </c>
    </row>
    <row r="1399" spans="1:2" x14ac:dyDescent="0.25">
      <c r="A1399" s="37" t="s">
        <v>11083</v>
      </c>
      <c r="B1399" s="38" t="s">
        <v>1463</v>
      </c>
    </row>
    <row r="1400" spans="1:2" x14ac:dyDescent="0.25">
      <c r="A1400" s="37" t="s">
        <v>11084</v>
      </c>
      <c r="B1400" s="38" t="s">
        <v>1464</v>
      </c>
    </row>
    <row r="1401" spans="1:2" x14ac:dyDescent="0.25">
      <c r="A1401" s="37" t="s">
        <v>11085</v>
      </c>
      <c r="B1401" s="38" t="s">
        <v>1465</v>
      </c>
    </row>
    <row r="1402" spans="1:2" x14ac:dyDescent="0.25">
      <c r="A1402" s="37" t="s">
        <v>11086</v>
      </c>
      <c r="B1402" s="38" t="s">
        <v>1466</v>
      </c>
    </row>
    <row r="1403" spans="1:2" x14ac:dyDescent="0.25">
      <c r="A1403" s="37" t="s">
        <v>11087</v>
      </c>
      <c r="B1403" s="38" t="s">
        <v>1467</v>
      </c>
    </row>
    <row r="1404" spans="1:2" x14ac:dyDescent="0.25">
      <c r="A1404" s="37" t="s">
        <v>11088</v>
      </c>
      <c r="B1404" s="38" t="s">
        <v>1468</v>
      </c>
    </row>
    <row r="1405" spans="1:2" x14ac:dyDescent="0.25">
      <c r="A1405" s="37" t="s">
        <v>11089</v>
      </c>
      <c r="B1405" s="38" t="s">
        <v>1469</v>
      </c>
    </row>
    <row r="1406" spans="1:2" x14ac:dyDescent="0.25">
      <c r="A1406" s="37" t="s">
        <v>11090</v>
      </c>
      <c r="B1406" s="38" t="s">
        <v>1470</v>
      </c>
    </row>
    <row r="1407" spans="1:2" x14ac:dyDescent="0.25">
      <c r="A1407" s="37" t="s">
        <v>11091</v>
      </c>
      <c r="B1407" s="38" t="s">
        <v>1471</v>
      </c>
    </row>
    <row r="1408" spans="1:2" x14ac:dyDescent="0.25">
      <c r="A1408" s="37" t="s">
        <v>11092</v>
      </c>
      <c r="B1408" s="38" t="s">
        <v>1472</v>
      </c>
    </row>
    <row r="1409" spans="1:2" x14ac:dyDescent="0.25">
      <c r="A1409" s="37" t="s">
        <v>11093</v>
      </c>
      <c r="B1409" s="38" t="s">
        <v>1473</v>
      </c>
    </row>
    <row r="1410" spans="1:2" x14ac:dyDescent="0.25">
      <c r="A1410" s="37" t="s">
        <v>11094</v>
      </c>
      <c r="B1410" s="38" t="s">
        <v>1474</v>
      </c>
    </row>
    <row r="1411" spans="1:2" x14ac:dyDescent="0.25">
      <c r="A1411" s="37" t="s">
        <v>11095</v>
      </c>
      <c r="B1411" s="38" t="s">
        <v>1475</v>
      </c>
    </row>
    <row r="1412" spans="1:2" x14ac:dyDescent="0.25">
      <c r="A1412" s="37" t="s">
        <v>11096</v>
      </c>
      <c r="B1412" s="38" t="s">
        <v>1476</v>
      </c>
    </row>
    <row r="1413" spans="1:2" x14ac:dyDescent="0.25">
      <c r="A1413" s="37" t="s">
        <v>11097</v>
      </c>
      <c r="B1413" s="38" t="s">
        <v>1477</v>
      </c>
    </row>
    <row r="1414" spans="1:2" x14ac:dyDescent="0.25">
      <c r="A1414" s="37" t="s">
        <v>11098</v>
      </c>
      <c r="B1414" s="38" t="s">
        <v>1478</v>
      </c>
    </row>
    <row r="1415" spans="1:2" x14ac:dyDescent="0.25">
      <c r="A1415" s="37" t="s">
        <v>11099</v>
      </c>
      <c r="B1415" s="38" t="s">
        <v>1479</v>
      </c>
    </row>
    <row r="1416" spans="1:2" x14ac:dyDescent="0.25">
      <c r="A1416" s="37" t="s">
        <v>11100</v>
      </c>
      <c r="B1416" s="38" t="s">
        <v>1480</v>
      </c>
    </row>
    <row r="1417" spans="1:2" x14ac:dyDescent="0.25">
      <c r="A1417" s="37" t="s">
        <v>11101</v>
      </c>
      <c r="B1417" s="38" t="s">
        <v>1481</v>
      </c>
    </row>
    <row r="1418" spans="1:2" x14ac:dyDescent="0.25">
      <c r="A1418" s="37" t="s">
        <v>11102</v>
      </c>
      <c r="B1418" s="38" t="s">
        <v>1482</v>
      </c>
    </row>
    <row r="1419" spans="1:2" x14ac:dyDescent="0.25">
      <c r="A1419" s="37" t="s">
        <v>11103</v>
      </c>
      <c r="B1419" s="38" t="s">
        <v>1483</v>
      </c>
    </row>
    <row r="1420" spans="1:2" x14ac:dyDescent="0.25">
      <c r="A1420" s="37" t="s">
        <v>11104</v>
      </c>
      <c r="B1420" s="38" t="s">
        <v>1484</v>
      </c>
    </row>
    <row r="1421" spans="1:2" x14ac:dyDescent="0.25">
      <c r="A1421" s="37" t="s">
        <v>11105</v>
      </c>
      <c r="B1421" s="38" t="s">
        <v>1485</v>
      </c>
    </row>
    <row r="1422" spans="1:2" x14ac:dyDescent="0.25">
      <c r="A1422" s="37" t="s">
        <v>11106</v>
      </c>
      <c r="B1422" s="38" t="s">
        <v>1486</v>
      </c>
    </row>
    <row r="1423" spans="1:2" x14ac:dyDescent="0.25">
      <c r="A1423" s="37" t="s">
        <v>11107</v>
      </c>
      <c r="B1423" s="38" t="s">
        <v>1487</v>
      </c>
    </row>
    <row r="1424" spans="1:2" x14ac:dyDescent="0.25">
      <c r="A1424" s="37" t="s">
        <v>11108</v>
      </c>
      <c r="B1424" s="38" t="s">
        <v>1488</v>
      </c>
    </row>
    <row r="1425" spans="1:2" x14ac:dyDescent="0.25">
      <c r="A1425" s="37" t="s">
        <v>11109</v>
      </c>
      <c r="B1425" s="38" t="s">
        <v>1489</v>
      </c>
    </row>
    <row r="1426" spans="1:2" x14ac:dyDescent="0.25">
      <c r="A1426" s="37" t="s">
        <v>11110</v>
      </c>
      <c r="B1426" s="38" t="s">
        <v>1490</v>
      </c>
    </row>
    <row r="1427" spans="1:2" x14ac:dyDescent="0.25">
      <c r="A1427" s="37" t="s">
        <v>11111</v>
      </c>
      <c r="B1427" s="38" t="s">
        <v>1491</v>
      </c>
    </row>
    <row r="1428" spans="1:2" x14ac:dyDescent="0.25">
      <c r="A1428" s="37" t="s">
        <v>11112</v>
      </c>
      <c r="B1428" s="38" t="s">
        <v>1492</v>
      </c>
    </row>
    <row r="1429" spans="1:2" x14ac:dyDescent="0.25">
      <c r="A1429" s="37" t="s">
        <v>11113</v>
      </c>
      <c r="B1429" s="38" t="s">
        <v>1493</v>
      </c>
    </row>
    <row r="1430" spans="1:2" x14ac:dyDescent="0.25">
      <c r="A1430" s="37" t="s">
        <v>11114</v>
      </c>
      <c r="B1430" s="38" t="s">
        <v>1494</v>
      </c>
    </row>
    <row r="1431" spans="1:2" x14ac:dyDescent="0.25">
      <c r="A1431" s="37" t="s">
        <v>11115</v>
      </c>
      <c r="B1431" s="38" t="s">
        <v>1495</v>
      </c>
    </row>
    <row r="1432" spans="1:2" x14ac:dyDescent="0.25">
      <c r="A1432" s="37" t="s">
        <v>11116</v>
      </c>
      <c r="B1432" s="38" t="s">
        <v>1496</v>
      </c>
    </row>
    <row r="1433" spans="1:2" x14ac:dyDescent="0.25">
      <c r="A1433" s="37" t="s">
        <v>11117</v>
      </c>
      <c r="B1433" s="38" t="s">
        <v>1497</v>
      </c>
    </row>
    <row r="1434" spans="1:2" x14ac:dyDescent="0.25">
      <c r="A1434" s="37" t="s">
        <v>11118</v>
      </c>
      <c r="B1434" s="38" t="s">
        <v>1498</v>
      </c>
    </row>
    <row r="1435" spans="1:2" x14ac:dyDescent="0.25">
      <c r="A1435" s="37" t="s">
        <v>11119</v>
      </c>
      <c r="B1435" s="38" t="s">
        <v>1499</v>
      </c>
    </row>
    <row r="1436" spans="1:2" x14ac:dyDescent="0.25">
      <c r="A1436" s="37" t="s">
        <v>11120</v>
      </c>
      <c r="B1436" s="38" t="s">
        <v>1500</v>
      </c>
    </row>
    <row r="1437" spans="1:2" x14ac:dyDescent="0.25">
      <c r="A1437" s="37" t="s">
        <v>11121</v>
      </c>
      <c r="B1437" s="38" t="s">
        <v>1501</v>
      </c>
    </row>
    <row r="1438" spans="1:2" x14ac:dyDescent="0.25">
      <c r="A1438" s="37" t="s">
        <v>11122</v>
      </c>
      <c r="B1438" s="38" t="s">
        <v>1502</v>
      </c>
    </row>
    <row r="1439" spans="1:2" x14ac:dyDescent="0.25">
      <c r="A1439" s="37" t="s">
        <v>11123</v>
      </c>
      <c r="B1439" s="38" t="s">
        <v>1503</v>
      </c>
    </row>
    <row r="1440" spans="1:2" x14ac:dyDescent="0.25">
      <c r="A1440" s="37" t="s">
        <v>11124</v>
      </c>
      <c r="B1440" s="38" t="s">
        <v>1504</v>
      </c>
    </row>
    <row r="1441" spans="1:2" x14ac:dyDescent="0.25">
      <c r="A1441" s="37" t="s">
        <v>11125</v>
      </c>
      <c r="B1441" s="38" t="s">
        <v>1505</v>
      </c>
    </row>
    <row r="1442" spans="1:2" x14ac:dyDescent="0.25">
      <c r="A1442" s="37" t="s">
        <v>11126</v>
      </c>
      <c r="B1442" s="38" t="s">
        <v>1506</v>
      </c>
    </row>
    <row r="1443" spans="1:2" x14ac:dyDescent="0.25">
      <c r="A1443" s="37" t="s">
        <v>11127</v>
      </c>
      <c r="B1443" s="38" t="s">
        <v>1507</v>
      </c>
    </row>
    <row r="1444" spans="1:2" x14ac:dyDescent="0.25">
      <c r="A1444" s="37" t="s">
        <v>11128</v>
      </c>
      <c r="B1444" s="38" t="s">
        <v>1508</v>
      </c>
    </row>
    <row r="1445" spans="1:2" x14ac:dyDescent="0.25">
      <c r="A1445" s="37" t="s">
        <v>11129</v>
      </c>
      <c r="B1445" s="38" t="s">
        <v>1509</v>
      </c>
    </row>
    <row r="1446" spans="1:2" x14ac:dyDescent="0.25">
      <c r="A1446" s="37" t="s">
        <v>11130</v>
      </c>
      <c r="B1446" s="38" t="s">
        <v>1510</v>
      </c>
    </row>
    <row r="1447" spans="1:2" x14ac:dyDescent="0.25">
      <c r="A1447" s="37" t="s">
        <v>11131</v>
      </c>
      <c r="B1447" s="38" t="s">
        <v>1511</v>
      </c>
    </row>
    <row r="1448" spans="1:2" x14ac:dyDescent="0.25">
      <c r="A1448" s="37" t="s">
        <v>11132</v>
      </c>
      <c r="B1448" s="38" t="s">
        <v>1512</v>
      </c>
    </row>
    <row r="1449" spans="1:2" x14ac:dyDescent="0.25">
      <c r="A1449" s="37" t="s">
        <v>11133</v>
      </c>
      <c r="B1449" s="38" t="s">
        <v>1513</v>
      </c>
    </row>
    <row r="1450" spans="1:2" x14ac:dyDescent="0.25">
      <c r="A1450" s="37" t="s">
        <v>11134</v>
      </c>
      <c r="B1450" s="38" t="s">
        <v>1514</v>
      </c>
    </row>
    <row r="1451" spans="1:2" x14ac:dyDescent="0.25">
      <c r="A1451" s="37" t="s">
        <v>11135</v>
      </c>
      <c r="B1451" s="38" t="s">
        <v>1515</v>
      </c>
    </row>
    <row r="1452" spans="1:2" x14ac:dyDescent="0.25">
      <c r="A1452" s="37" t="s">
        <v>11136</v>
      </c>
      <c r="B1452" s="38" t="s">
        <v>1516</v>
      </c>
    </row>
    <row r="1453" spans="1:2" x14ac:dyDescent="0.25">
      <c r="A1453" s="37" t="s">
        <v>11137</v>
      </c>
      <c r="B1453" s="38" t="s">
        <v>1517</v>
      </c>
    </row>
    <row r="1454" spans="1:2" x14ac:dyDescent="0.25">
      <c r="A1454" s="37" t="s">
        <v>11138</v>
      </c>
      <c r="B1454" s="38" t="s">
        <v>1518</v>
      </c>
    </row>
    <row r="1455" spans="1:2" x14ac:dyDescent="0.25">
      <c r="A1455" s="37" t="s">
        <v>11139</v>
      </c>
      <c r="B1455" s="38" t="s">
        <v>1519</v>
      </c>
    </row>
    <row r="1456" spans="1:2" x14ac:dyDescent="0.25">
      <c r="A1456" s="37" t="s">
        <v>11140</v>
      </c>
      <c r="B1456" s="38" t="s">
        <v>1520</v>
      </c>
    </row>
    <row r="1457" spans="1:2" x14ac:dyDescent="0.25">
      <c r="A1457" s="37" t="s">
        <v>11141</v>
      </c>
      <c r="B1457" s="38" t="s">
        <v>1521</v>
      </c>
    </row>
    <row r="1458" spans="1:2" x14ac:dyDescent="0.25">
      <c r="A1458" s="37" t="s">
        <v>11142</v>
      </c>
      <c r="B1458" s="38" t="s">
        <v>1522</v>
      </c>
    </row>
    <row r="1459" spans="1:2" x14ac:dyDescent="0.25">
      <c r="A1459" s="37" t="s">
        <v>11143</v>
      </c>
      <c r="B1459" s="38" t="s">
        <v>1523</v>
      </c>
    </row>
    <row r="1460" spans="1:2" x14ac:dyDescent="0.25">
      <c r="A1460" s="37" t="s">
        <v>11144</v>
      </c>
      <c r="B1460" s="38" t="s">
        <v>1524</v>
      </c>
    </row>
    <row r="1461" spans="1:2" x14ac:dyDescent="0.25">
      <c r="A1461" s="37" t="s">
        <v>11145</v>
      </c>
      <c r="B1461" s="38" t="s">
        <v>1525</v>
      </c>
    </row>
    <row r="1462" spans="1:2" x14ac:dyDescent="0.25">
      <c r="A1462" s="37" t="s">
        <v>11146</v>
      </c>
      <c r="B1462" s="38" t="s">
        <v>1526</v>
      </c>
    </row>
    <row r="1463" spans="1:2" x14ac:dyDescent="0.25">
      <c r="A1463" s="37" t="s">
        <v>11147</v>
      </c>
      <c r="B1463" s="38" t="s">
        <v>1527</v>
      </c>
    </row>
    <row r="1464" spans="1:2" x14ac:dyDescent="0.25">
      <c r="A1464" s="37" t="s">
        <v>11148</v>
      </c>
      <c r="B1464" s="38" t="s">
        <v>1528</v>
      </c>
    </row>
    <row r="1465" spans="1:2" x14ac:dyDescent="0.25">
      <c r="A1465" s="37" t="s">
        <v>11149</v>
      </c>
      <c r="B1465" s="38" t="s">
        <v>1529</v>
      </c>
    </row>
    <row r="1466" spans="1:2" x14ac:dyDescent="0.25">
      <c r="A1466" s="37" t="s">
        <v>11150</v>
      </c>
      <c r="B1466" s="38" t="s">
        <v>1530</v>
      </c>
    </row>
    <row r="1467" spans="1:2" x14ac:dyDescent="0.25">
      <c r="A1467" s="37" t="s">
        <v>11151</v>
      </c>
      <c r="B1467" s="38" t="s">
        <v>1531</v>
      </c>
    </row>
    <row r="1468" spans="1:2" x14ac:dyDescent="0.25">
      <c r="A1468" s="37" t="s">
        <v>11152</v>
      </c>
      <c r="B1468" s="38" t="s">
        <v>1532</v>
      </c>
    </row>
    <row r="1469" spans="1:2" x14ac:dyDescent="0.25">
      <c r="A1469" s="37" t="s">
        <v>11153</v>
      </c>
      <c r="B1469" s="38" t="s">
        <v>1533</v>
      </c>
    </row>
    <row r="1470" spans="1:2" x14ac:dyDescent="0.25">
      <c r="A1470" s="37" t="s">
        <v>11154</v>
      </c>
      <c r="B1470" s="38" t="s">
        <v>1534</v>
      </c>
    </row>
    <row r="1471" spans="1:2" x14ac:dyDescent="0.25">
      <c r="A1471" s="37" t="s">
        <v>11155</v>
      </c>
      <c r="B1471" s="38" t="s">
        <v>1535</v>
      </c>
    </row>
    <row r="1472" spans="1:2" x14ac:dyDescent="0.25">
      <c r="A1472" s="37" t="s">
        <v>11156</v>
      </c>
      <c r="B1472" s="38" t="s">
        <v>1536</v>
      </c>
    </row>
    <row r="1473" spans="1:2" x14ac:dyDescent="0.25">
      <c r="A1473" s="37" t="s">
        <v>11157</v>
      </c>
      <c r="B1473" s="38" t="s">
        <v>1537</v>
      </c>
    </row>
    <row r="1474" spans="1:2" x14ac:dyDescent="0.25">
      <c r="A1474" s="37" t="s">
        <v>11158</v>
      </c>
      <c r="B1474" s="38" t="s">
        <v>1538</v>
      </c>
    </row>
    <row r="1475" spans="1:2" x14ac:dyDescent="0.25">
      <c r="A1475" s="37" t="s">
        <v>11159</v>
      </c>
      <c r="B1475" s="38" t="s">
        <v>1539</v>
      </c>
    </row>
    <row r="1476" spans="1:2" x14ac:dyDescent="0.25">
      <c r="A1476" s="37" t="s">
        <v>11160</v>
      </c>
      <c r="B1476" s="38" t="s">
        <v>1540</v>
      </c>
    </row>
    <row r="1477" spans="1:2" x14ac:dyDescent="0.25">
      <c r="A1477" s="37" t="s">
        <v>11161</v>
      </c>
      <c r="B1477" s="38" t="s">
        <v>1541</v>
      </c>
    </row>
    <row r="1478" spans="1:2" x14ac:dyDescent="0.25">
      <c r="A1478" s="37" t="s">
        <v>11162</v>
      </c>
      <c r="B1478" s="38" t="s">
        <v>1542</v>
      </c>
    </row>
    <row r="1479" spans="1:2" x14ac:dyDescent="0.25">
      <c r="A1479" s="37" t="s">
        <v>11163</v>
      </c>
      <c r="B1479" s="38" t="s">
        <v>1543</v>
      </c>
    </row>
    <row r="1480" spans="1:2" x14ac:dyDescent="0.25">
      <c r="A1480" s="37" t="s">
        <v>11164</v>
      </c>
      <c r="B1480" s="38" t="s">
        <v>1544</v>
      </c>
    </row>
    <row r="1481" spans="1:2" x14ac:dyDescent="0.25">
      <c r="A1481" s="37" t="s">
        <v>11165</v>
      </c>
      <c r="B1481" s="38" t="s">
        <v>1545</v>
      </c>
    </row>
    <row r="1482" spans="1:2" x14ac:dyDescent="0.25">
      <c r="A1482" s="37" t="s">
        <v>11166</v>
      </c>
      <c r="B1482" s="38" t="s">
        <v>1546</v>
      </c>
    </row>
    <row r="1483" spans="1:2" x14ac:dyDescent="0.25">
      <c r="A1483" s="37" t="s">
        <v>11167</v>
      </c>
      <c r="B1483" s="38" t="s">
        <v>1547</v>
      </c>
    </row>
    <row r="1484" spans="1:2" x14ac:dyDescent="0.25">
      <c r="A1484" s="37" t="s">
        <v>11168</v>
      </c>
      <c r="B1484" s="38" t="s">
        <v>1548</v>
      </c>
    </row>
    <row r="1485" spans="1:2" x14ac:dyDescent="0.25">
      <c r="A1485" s="37" t="s">
        <v>11169</v>
      </c>
      <c r="B1485" s="38" t="s">
        <v>1549</v>
      </c>
    </row>
    <row r="1486" spans="1:2" x14ac:dyDescent="0.25">
      <c r="A1486" s="37" t="s">
        <v>11170</v>
      </c>
      <c r="B1486" s="38" t="s">
        <v>1550</v>
      </c>
    </row>
    <row r="1487" spans="1:2" x14ac:dyDescent="0.25">
      <c r="A1487" s="37" t="s">
        <v>11171</v>
      </c>
      <c r="B1487" s="38" t="s">
        <v>1551</v>
      </c>
    </row>
    <row r="1488" spans="1:2" x14ac:dyDescent="0.25">
      <c r="A1488" s="37" t="s">
        <v>11172</v>
      </c>
      <c r="B1488" s="38" t="s">
        <v>1552</v>
      </c>
    </row>
    <row r="1489" spans="1:2" x14ac:dyDescent="0.25">
      <c r="A1489" s="37" t="s">
        <v>11173</v>
      </c>
      <c r="B1489" s="38" t="s">
        <v>1553</v>
      </c>
    </row>
    <row r="1490" spans="1:2" x14ac:dyDescent="0.25">
      <c r="A1490" s="37" t="s">
        <v>11174</v>
      </c>
      <c r="B1490" s="38" t="s">
        <v>1554</v>
      </c>
    </row>
    <row r="1491" spans="1:2" x14ac:dyDescent="0.25">
      <c r="A1491" s="37" t="s">
        <v>11175</v>
      </c>
      <c r="B1491" s="38" t="s">
        <v>1555</v>
      </c>
    </row>
    <row r="1492" spans="1:2" x14ac:dyDescent="0.25">
      <c r="A1492" s="37" t="s">
        <v>11176</v>
      </c>
      <c r="B1492" s="38" t="s">
        <v>1556</v>
      </c>
    </row>
    <row r="1493" spans="1:2" x14ac:dyDescent="0.25">
      <c r="A1493" s="37" t="s">
        <v>11177</v>
      </c>
      <c r="B1493" s="38" t="s">
        <v>1557</v>
      </c>
    </row>
    <row r="1494" spans="1:2" x14ac:dyDescent="0.25">
      <c r="A1494" s="37" t="s">
        <v>11178</v>
      </c>
      <c r="B1494" s="38" t="s">
        <v>1558</v>
      </c>
    </row>
    <row r="1495" spans="1:2" x14ac:dyDescent="0.25">
      <c r="A1495" s="37" t="s">
        <v>11179</v>
      </c>
      <c r="B1495" s="38" t="s">
        <v>1559</v>
      </c>
    </row>
    <row r="1496" spans="1:2" x14ac:dyDescent="0.25">
      <c r="A1496" s="37" t="s">
        <v>11180</v>
      </c>
      <c r="B1496" s="38" t="s">
        <v>1560</v>
      </c>
    </row>
    <row r="1497" spans="1:2" x14ac:dyDescent="0.25">
      <c r="A1497" s="37" t="s">
        <v>11181</v>
      </c>
      <c r="B1497" s="38" t="s">
        <v>1561</v>
      </c>
    </row>
    <row r="1498" spans="1:2" x14ac:dyDescent="0.25">
      <c r="A1498" s="37" t="s">
        <v>11182</v>
      </c>
      <c r="B1498" s="38" t="s">
        <v>1562</v>
      </c>
    </row>
    <row r="1499" spans="1:2" x14ac:dyDescent="0.25">
      <c r="A1499" s="37" t="s">
        <v>11183</v>
      </c>
      <c r="B1499" s="38" t="s">
        <v>1563</v>
      </c>
    </row>
    <row r="1500" spans="1:2" x14ac:dyDescent="0.25">
      <c r="A1500" s="37" t="s">
        <v>11184</v>
      </c>
      <c r="B1500" s="38" t="s">
        <v>1564</v>
      </c>
    </row>
    <row r="1501" spans="1:2" x14ac:dyDescent="0.25">
      <c r="A1501" s="37" t="s">
        <v>11185</v>
      </c>
      <c r="B1501" s="38" t="s">
        <v>1565</v>
      </c>
    </row>
    <row r="1502" spans="1:2" x14ac:dyDescent="0.25">
      <c r="A1502" s="37" t="s">
        <v>11186</v>
      </c>
      <c r="B1502" s="38" t="s">
        <v>1566</v>
      </c>
    </row>
    <row r="1503" spans="1:2" x14ac:dyDescent="0.25">
      <c r="A1503" s="37" t="s">
        <v>11187</v>
      </c>
      <c r="B1503" s="38" t="s">
        <v>1567</v>
      </c>
    </row>
    <row r="1504" spans="1:2" x14ac:dyDescent="0.25">
      <c r="A1504" s="37" t="s">
        <v>11188</v>
      </c>
      <c r="B1504" s="38" t="s">
        <v>1568</v>
      </c>
    </row>
    <row r="1505" spans="1:2" x14ac:dyDescent="0.25">
      <c r="A1505" s="37" t="s">
        <v>11189</v>
      </c>
      <c r="B1505" s="38" t="s">
        <v>1569</v>
      </c>
    </row>
    <row r="1506" spans="1:2" x14ac:dyDescent="0.25">
      <c r="A1506" s="37" t="s">
        <v>11190</v>
      </c>
      <c r="B1506" s="38" t="s">
        <v>1570</v>
      </c>
    </row>
    <row r="1507" spans="1:2" x14ac:dyDescent="0.25">
      <c r="A1507" s="37" t="s">
        <v>11191</v>
      </c>
      <c r="B1507" s="38" t="s">
        <v>1571</v>
      </c>
    </row>
    <row r="1508" spans="1:2" x14ac:dyDescent="0.25">
      <c r="A1508" s="37" t="s">
        <v>11192</v>
      </c>
      <c r="B1508" s="38" t="s">
        <v>1572</v>
      </c>
    </row>
    <row r="1509" spans="1:2" x14ac:dyDescent="0.25">
      <c r="A1509" s="37" t="s">
        <v>11193</v>
      </c>
      <c r="B1509" s="38" t="s">
        <v>1573</v>
      </c>
    </row>
    <row r="1510" spans="1:2" x14ac:dyDescent="0.25">
      <c r="A1510" s="37" t="s">
        <v>11194</v>
      </c>
      <c r="B1510" s="38" t="s">
        <v>1574</v>
      </c>
    </row>
    <row r="1511" spans="1:2" x14ac:dyDescent="0.25">
      <c r="A1511" s="37" t="s">
        <v>11195</v>
      </c>
      <c r="B1511" s="38" t="s">
        <v>1575</v>
      </c>
    </row>
    <row r="1512" spans="1:2" x14ac:dyDescent="0.25">
      <c r="A1512" s="37" t="s">
        <v>11196</v>
      </c>
      <c r="B1512" s="38" t="s">
        <v>1576</v>
      </c>
    </row>
    <row r="1513" spans="1:2" x14ac:dyDescent="0.25">
      <c r="A1513" s="37" t="s">
        <v>11197</v>
      </c>
      <c r="B1513" s="38" t="s">
        <v>1577</v>
      </c>
    </row>
    <row r="1514" spans="1:2" x14ac:dyDescent="0.25">
      <c r="A1514" s="37" t="s">
        <v>11198</v>
      </c>
      <c r="B1514" s="38" t="s">
        <v>1578</v>
      </c>
    </row>
    <row r="1515" spans="1:2" x14ac:dyDescent="0.25">
      <c r="A1515" s="37" t="s">
        <v>11199</v>
      </c>
      <c r="B1515" s="38" t="s">
        <v>1579</v>
      </c>
    </row>
    <row r="1516" spans="1:2" x14ac:dyDescent="0.25">
      <c r="A1516" s="37" t="s">
        <v>11200</v>
      </c>
      <c r="B1516" s="38" t="s">
        <v>1580</v>
      </c>
    </row>
    <row r="1517" spans="1:2" x14ac:dyDescent="0.25">
      <c r="A1517" s="37" t="s">
        <v>11201</v>
      </c>
      <c r="B1517" s="38" t="s">
        <v>1581</v>
      </c>
    </row>
    <row r="1518" spans="1:2" x14ac:dyDescent="0.25">
      <c r="A1518" s="37" t="s">
        <v>11202</v>
      </c>
      <c r="B1518" s="38" t="s">
        <v>1582</v>
      </c>
    </row>
    <row r="1519" spans="1:2" x14ac:dyDescent="0.25">
      <c r="A1519" s="37" t="s">
        <v>11203</v>
      </c>
      <c r="B1519" s="38" t="s">
        <v>1583</v>
      </c>
    </row>
    <row r="1520" spans="1:2" x14ac:dyDescent="0.25">
      <c r="A1520" s="37" t="s">
        <v>11204</v>
      </c>
      <c r="B1520" s="38" t="s">
        <v>1584</v>
      </c>
    </row>
    <row r="1521" spans="1:2" x14ac:dyDescent="0.25">
      <c r="A1521" s="37" t="s">
        <v>11205</v>
      </c>
      <c r="B1521" s="38" t="s">
        <v>1585</v>
      </c>
    </row>
    <row r="1522" spans="1:2" x14ac:dyDescent="0.25">
      <c r="A1522" s="37" t="s">
        <v>11206</v>
      </c>
      <c r="B1522" s="38" t="s">
        <v>1586</v>
      </c>
    </row>
    <row r="1523" spans="1:2" x14ac:dyDescent="0.25">
      <c r="A1523" s="37" t="s">
        <v>11207</v>
      </c>
      <c r="B1523" s="38" t="s">
        <v>1587</v>
      </c>
    </row>
    <row r="1524" spans="1:2" x14ac:dyDescent="0.25">
      <c r="A1524" s="37" t="s">
        <v>11208</v>
      </c>
      <c r="B1524" s="38" t="s">
        <v>1588</v>
      </c>
    </row>
    <row r="1525" spans="1:2" x14ac:dyDescent="0.25">
      <c r="A1525" s="37" t="s">
        <v>11209</v>
      </c>
      <c r="B1525" s="38" t="s">
        <v>1589</v>
      </c>
    </row>
    <row r="1526" spans="1:2" x14ac:dyDescent="0.25">
      <c r="A1526" s="37" t="s">
        <v>11210</v>
      </c>
      <c r="B1526" s="38" t="s">
        <v>1590</v>
      </c>
    </row>
    <row r="1527" spans="1:2" x14ac:dyDescent="0.25">
      <c r="A1527" s="37" t="s">
        <v>11211</v>
      </c>
      <c r="B1527" s="38" t="s">
        <v>1591</v>
      </c>
    </row>
    <row r="1528" spans="1:2" x14ac:dyDescent="0.25">
      <c r="A1528" s="37" t="s">
        <v>11212</v>
      </c>
      <c r="B1528" s="38" t="s">
        <v>1592</v>
      </c>
    </row>
    <row r="1529" spans="1:2" x14ac:dyDescent="0.25">
      <c r="A1529" s="37" t="s">
        <v>11213</v>
      </c>
      <c r="B1529" s="38" t="s">
        <v>1593</v>
      </c>
    </row>
    <row r="1530" spans="1:2" x14ac:dyDescent="0.25">
      <c r="A1530" s="37" t="s">
        <v>11214</v>
      </c>
      <c r="B1530" s="38" t="s">
        <v>1594</v>
      </c>
    </row>
    <row r="1531" spans="1:2" x14ac:dyDescent="0.25">
      <c r="A1531" s="37" t="s">
        <v>11215</v>
      </c>
      <c r="B1531" s="38" t="s">
        <v>1595</v>
      </c>
    </row>
    <row r="1532" spans="1:2" x14ac:dyDescent="0.25">
      <c r="A1532" s="37" t="s">
        <v>11216</v>
      </c>
      <c r="B1532" s="38" t="s">
        <v>1596</v>
      </c>
    </row>
    <row r="1533" spans="1:2" x14ac:dyDescent="0.25">
      <c r="A1533" s="37" t="s">
        <v>11217</v>
      </c>
      <c r="B1533" s="38" t="s">
        <v>1597</v>
      </c>
    </row>
    <row r="1534" spans="1:2" x14ac:dyDescent="0.25">
      <c r="A1534" s="37" t="s">
        <v>11218</v>
      </c>
      <c r="B1534" s="38" t="s">
        <v>1598</v>
      </c>
    </row>
    <row r="1535" spans="1:2" x14ac:dyDescent="0.25">
      <c r="A1535" s="37" t="s">
        <v>11219</v>
      </c>
      <c r="B1535" s="38" t="s">
        <v>1599</v>
      </c>
    </row>
    <row r="1536" spans="1:2" x14ac:dyDescent="0.25">
      <c r="A1536" s="37" t="s">
        <v>11220</v>
      </c>
      <c r="B1536" s="38" t="s">
        <v>1600</v>
      </c>
    </row>
    <row r="1537" spans="1:2" x14ac:dyDescent="0.25">
      <c r="A1537" s="37" t="s">
        <v>11221</v>
      </c>
      <c r="B1537" s="38" t="s">
        <v>1601</v>
      </c>
    </row>
    <row r="1538" spans="1:2" x14ac:dyDescent="0.25">
      <c r="A1538" s="37" t="s">
        <v>11222</v>
      </c>
      <c r="B1538" s="38" t="s">
        <v>1602</v>
      </c>
    </row>
    <row r="1539" spans="1:2" x14ac:dyDescent="0.25">
      <c r="A1539" s="37" t="s">
        <v>11223</v>
      </c>
      <c r="B1539" s="38" t="s">
        <v>1603</v>
      </c>
    </row>
    <row r="1540" spans="1:2" x14ac:dyDescent="0.25">
      <c r="A1540" s="37" t="s">
        <v>11224</v>
      </c>
      <c r="B1540" s="38" t="s">
        <v>1604</v>
      </c>
    </row>
    <row r="1541" spans="1:2" x14ac:dyDescent="0.25">
      <c r="A1541" s="37" t="s">
        <v>11225</v>
      </c>
      <c r="B1541" s="38" t="s">
        <v>1605</v>
      </c>
    </row>
    <row r="1542" spans="1:2" x14ac:dyDescent="0.25">
      <c r="A1542" s="37" t="s">
        <v>11226</v>
      </c>
      <c r="B1542" s="38" t="s">
        <v>1606</v>
      </c>
    </row>
    <row r="1543" spans="1:2" x14ac:dyDescent="0.25">
      <c r="A1543" s="37" t="s">
        <v>11227</v>
      </c>
      <c r="B1543" s="38" t="s">
        <v>1607</v>
      </c>
    </row>
    <row r="1544" spans="1:2" x14ac:dyDescent="0.25">
      <c r="A1544" s="37" t="s">
        <v>11228</v>
      </c>
      <c r="B1544" s="38" t="s">
        <v>1608</v>
      </c>
    </row>
    <row r="1545" spans="1:2" x14ac:dyDescent="0.25">
      <c r="A1545" s="37" t="s">
        <v>11229</v>
      </c>
      <c r="B1545" s="38" t="s">
        <v>1609</v>
      </c>
    </row>
    <row r="1546" spans="1:2" x14ac:dyDescent="0.25">
      <c r="A1546" s="37" t="s">
        <v>11230</v>
      </c>
      <c r="B1546" s="38" t="s">
        <v>1610</v>
      </c>
    </row>
    <row r="1547" spans="1:2" x14ac:dyDescent="0.25">
      <c r="A1547" s="37" t="s">
        <v>11231</v>
      </c>
      <c r="B1547" s="38" t="s">
        <v>1611</v>
      </c>
    </row>
    <row r="1548" spans="1:2" x14ac:dyDescent="0.25">
      <c r="A1548" s="37" t="s">
        <v>11232</v>
      </c>
      <c r="B1548" s="38" t="s">
        <v>1612</v>
      </c>
    </row>
    <row r="1549" spans="1:2" x14ac:dyDescent="0.25">
      <c r="A1549" s="37" t="s">
        <v>11233</v>
      </c>
      <c r="B1549" s="38" t="s">
        <v>1613</v>
      </c>
    </row>
    <row r="1550" spans="1:2" x14ac:dyDescent="0.25">
      <c r="A1550" s="37" t="s">
        <v>11234</v>
      </c>
      <c r="B1550" s="38" t="s">
        <v>1614</v>
      </c>
    </row>
    <row r="1551" spans="1:2" x14ac:dyDescent="0.25">
      <c r="A1551" s="37" t="s">
        <v>11235</v>
      </c>
      <c r="B1551" s="38" t="s">
        <v>1615</v>
      </c>
    </row>
    <row r="1552" spans="1:2" x14ac:dyDescent="0.25">
      <c r="A1552" s="37" t="s">
        <v>11236</v>
      </c>
      <c r="B1552" s="38" t="s">
        <v>1616</v>
      </c>
    </row>
    <row r="1553" spans="1:2" x14ac:dyDescent="0.25">
      <c r="A1553" s="37" t="s">
        <v>11237</v>
      </c>
      <c r="B1553" s="38" t="s">
        <v>1617</v>
      </c>
    </row>
    <row r="1554" spans="1:2" x14ac:dyDescent="0.25">
      <c r="A1554" s="37" t="s">
        <v>11238</v>
      </c>
      <c r="B1554" s="38" t="s">
        <v>1618</v>
      </c>
    </row>
    <row r="1555" spans="1:2" x14ac:dyDescent="0.25">
      <c r="A1555" s="37" t="s">
        <v>11239</v>
      </c>
      <c r="B1555" s="38" t="s">
        <v>1619</v>
      </c>
    </row>
    <row r="1556" spans="1:2" x14ac:dyDescent="0.25">
      <c r="A1556" s="37" t="s">
        <v>11240</v>
      </c>
      <c r="B1556" s="38" t="s">
        <v>1620</v>
      </c>
    </row>
    <row r="1557" spans="1:2" x14ac:dyDescent="0.25">
      <c r="A1557" s="37" t="s">
        <v>11241</v>
      </c>
      <c r="B1557" s="38" t="s">
        <v>1621</v>
      </c>
    </row>
    <row r="1558" spans="1:2" x14ac:dyDescent="0.25">
      <c r="A1558" s="37" t="s">
        <v>11242</v>
      </c>
      <c r="B1558" s="38" t="s">
        <v>1622</v>
      </c>
    </row>
    <row r="1559" spans="1:2" x14ac:dyDescent="0.25">
      <c r="A1559" s="37" t="s">
        <v>11243</v>
      </c>
      <c r="B1559" s="38" t="s">
        <v>1623</v>
      </c>
    </row>
    <row r="1560" spans="1:2" x14ac:dyDescent="0.25">
      <c r="A1560" s="37" t="s">
        <v>11244</v>
      </c>
      <c r="B1560" s="38" t="s">
        <v>1624</v>
      </c>
    </row>
    <row r="1561" spans="1:2" x14ac:dyDescent="0.25">
      <c r="A1561" s="37" t="s">
        <v>11245</v>
      </c>
      <c r="B1561" s="38" t="s">
        <v>1625</v>
      </c>
    </row>
    <row r="1562" spans="1:2" x14ac:dyDescent="0.25">
      <c r="A1562" s="37" t="s">
        <v>11246</v>
      </c>
      <c r="B1562" s="38" t="s">
        <v>1626</v>
      </c>
    </row>
    <row r="1563" spans="1:2" x14ac:dyDescent="0.25">
      <c r="A1563" s="37" t="s">
        <v>11247</v>
      </c>
      <c r="B1563" s="38" t="s">
        <v>1627</v>
      </c>
    </row>
    <row r="1564" spans="1:2" x14ac:dyDescent="0.25">
      <c r="A1564" s="37" t="s">
        <v>11248</v>
      </c>
      <c r="B1564" s="38" t="s">
        <v>1628</v>
      </c>
    </row>
    <row r="1565" spans="1:2" x14ac:dyDescent="0.25">
      <c r="A1565" s="37" t="s">
        <v>11249</v>
      </c>
      <c r="B1565" s="38" t="s">
        <v>1629</v>
      </c>
    </row>
    <row r="1566" spans="1:2" x14ac:dyDescent="0.25">
      <c r="A1566" s="37" t="s">
        <v>11250</v>
      </c>
      <c r="B1566" s="38" t="s">
        <v>1630</v>
      </c>
    </row>
    <row r="1567" spans="1:2" x14ac:dyDescent="0.25">
      <c r="A1567" s="37" t="s">
        <v>11251</v>
      </c>
      <c r="B1567" s="38" t="s">
        <v>1631</v>
      </c>
    </row>
    <row r="1568" spans="1:2" x14ac:dyDescent="0.25">
      <c r="A1568" s="37" t="s">
        <v>11252</v>
      </c>
      <c r="B1568" s="38" t="s">
        <v>1632</v>
      </c>
    </row>
    <row r="1569" spans="1:2" x14ac:dyDescent="0.25">
      <c r="A1569" s="37" t="s">
        <v>11253</v>
      </c>
      <c r="B1569" s="38" t="s">
        <v>1633</v>
      </c>
    </row>
    <row r="1570" spans="1:2" x14ac:dyDescent="0.25">
      <c r="A1570" s="37" t="s">
        <v>11254</v>
      </c>
      <c r="B1570" s="38" t="s">
        <v>1634</v>
      </c>
    </row>
    <row r="1571" spans="1:2" x14ac:dyDescent="0.25">
      <c r="A1571" s="37" t="s">
        <v>11255</v>
      </c>
      <c r="B1571" s="38" t="s">
        <v>1635</v>
      </c>
    </row>
    <row r="1572" spans="1:2" x14ac:dyDescent="0.25">
      <c r="A1572" s="37" t="s">
        <v>11256</v>
      </c>
      <c r="B1572" s="38" t="s">
        <v>1636</v>
      </c>
    </row>
    <row r="1573" spans="1:2" x14ac:dyDescent="0.25">
      <c r="A1573" s="37" t="s">
        <v>11257</v>
      </c>
      <c r="B1573" s="38" t="s">
        <v>1637</v>
      </c>
    </row>
    <row r="1574" spans="1:2" x14ac:dyDescent="0.25">
      <c r="A1574" s="37" t="s">
        <v>11258</v>
      </c>
      <c r="B1574" s="38" t="s">
        <v>1638</v>
      </c>
    </row>
    <row r="1575" spans="1:2" x14ac:dyDescent="0.25">
      <c r="A1575" s="37" t="s">
        <v>11259</v>
      </c>
      <c r="B1575" s="38" t="s">
        <v>1639</v>
      </c>
    </row>
    <row r="1576" spans="1:2" x14ac:dyDescent="0.25">
      <c r="A1576" s="37" t="s">
        <v>11260</v>
      </c>
      <c r="B1576" s="38" t="s">
        <v>1640</v>
      </c>
    </row>
    <row r="1577" spans="1:2" x14ac:dyDescent="0.25">
      <c r="A1577" s="37" t="s">
        <v>11261</v>
      </c>
      <c r="B1577" s="38" t="s">
        <v>1641</v>
      </c>
    </row>
    <row r="1578" spans="1:2" x14ac:dyDescent="0.25">
      <c r="A1578" s="37" t="s">
        <v>11262</v>
      </c>
      <c r="B1578" s="38" t="s">
        <v>1642</v>
      </c>
    </row>
    <row r="1579" spans="1:2" x14ac:dyDescent="0.25">
      <c r="A1579" s="37" t="s">
        <v>11263</v>
      </c>
      <c r="B1579" s="38" t="s">
        <v>1643</v>
      </c>
    </row>
    <row r="1580" spans="1:2" x14ac:dyDescent="0.25">
      <c r="A1580" s="37" t="s">
        <v>11264</v>
      </c>
      <c r="B1580" s="38" t="s">
        <v>1644</v>
      </c>
    </row>
    <row r="1581" spans="1:2" x14ac:dyDescent="0.25">
      <c r="A1581" s="37" t="s">
        <v>11265</v>
      </c>
      <c r="B1581" s="38" t="s">
        <v>1645</v>
      </c>
    </row>
    <row r="1582" spans="1:2" x14ac:dyDescent="0.25">
      <c r="A1582" s="37" t="s">
        <v>11266</v>
      </c>
      <c r="B1582" s="38" t="s">
        <v>1646</v>
      </c>
    </row>
    <row r="1583" spans="1:2" x14ac:dyDescent="0.25">
      <c r="A1583" s="37" t="s">
        <v>11267</v>
      </c>
      <c r="B1583" s="38" t="s">
        <v>1647</v>
      </c>
    </row>
    <row r="1584" spans="1:2" x14ac:dyDescent="0.25">
      <c r="A1584" s="37" t="s">
        <v>11268</v>
      </c>
      <c r="B1584" s="38" t="s">
        <v>1648</v>
      </c>
    </row>
    <row r="1585" spans="1:2" x14ac:dyDescent="0.25">
      <c r="A1585" s="37" t="s">
        <v>11269</v>
      </c>
      <c r="B1585" s="38" t="s">
        <v>1649</v>
      </c>
    </row>
    <row r="1586" spans="1:2" x14ac:dyDescent="0.25">
      <c r="A1586" s="37" t="s">
        <v>11270</v>
      </c>
      <c r="B1586" s="38" t="s">
        <v>1650</v>
      </c>
    </row>
    <row r="1587" spans="1:2" x14ac:dyDescent="0.25">
      <c r="A1587" s="37" t="s">
        <v>11271</v>
      </c>
      <c r="B1587" s="38" t="s">
        <v>1651</v>
      </c>
    </row>
    <row r="1588" spans="1:2" x14ac:dyDescent="0.25">
      <c r="A1588" s="37" t="s">
        <v>11272</v>
      </c>
      <c r="B1588" s="38" t="s">
        <v>1652</v>
      </c>
    </row>
    <row r="1589" spans="1:2" x14ac:dyDescent="0.25">
      <c r="A1589" s="37" t="s">
        <v>11273</v>
      </c>
      <c r="B1589" s="38" t="s">
        <v>1653</v>
      </c>
    </row>
    <row r="1590" spans="1:2" x14ac:dyDescent="0.25">
      <c r="A1590" s="37" t="s">
        <v>11274</v>
      </c>
      <c r="B1590" s="38" t="s">
        <v>1654</v>
      </c>
    </row>
    <row r="1591" spans="1:2" x14ac:dyDescent="0.25">
      <c r="A1591" s="37" t="s">
        <v>11275</v>
      </c>
      <c r="B1591" s="38" t="s">
        <v>1655</v>
      </c>
    </row>
    <row r="1592" spans="1:2" x14ac:dyDescent="0.25">
      <c r="A1592" s="37" t="s">
        <v>11276</v>
      </c>
      <c r="B1592" s="38" t="s">
        <v>1656</v>
      </c>
    </row>
    <row r="1593" spans="1:2" x14ac:dyDescent="0.25">
      <c r="A1593" s="37" t="s">
        <v>11277</v>
      </c>
      <c r="B1593" s="38" t="s">
        <v>1657</v>
      </c>
    </row>
    <row r="1594" spans="1:2" x14ac:dyDescent="0.25">
      <c r="A1594" s="37" t="s">
        <v>11278</v>
      </c>
      <c r="B1594" s="38" t="s">
        <v>1658</v>
      </c>
    </row>
    <row r="1595" spans="1:2" x14ac:dyDescent="0.25">
      <c r="A1595" s="37" t="s">
        <v>11279</v>
      </c>
      <c r="B1595" s="38" t="s">
        <v>1659</v>
      </c>
    </row>
    <row r="1596" spans="1:2" x14ac:dyDescent="0.25">
      <c r="A1596" s="37" t="s">
        <v>11280</v>
      </c>
      <c r="B1596" s="38" t="s">
        <v>1660</v>
      </c>
    </row>
    <row r="1597" spans="1:2" x14ac:dyDescent="0.25">
      <c r="A1597" s="37" t="s">
        <v>11281</v>
      </c>
      <c r="B1597" s="38" t="s">
        <v>1661</v>
      </c>
    </row>
    <row r="1598" spans="1:2" x14ac:dyDescent="0.25">
      <c r="A1598" s="37" t="s">
        <v>11282</v>
      </c>
      <c r="B1598" s="38" t="s">
        <v>1662</v>
      </c>
    </row>
    <row r="1599" spans="1:2" x14ac:dyDescent="0.25">
      <c r="A1599" s="37" t="s">
        <v>11283</v>
      </c>
      <c r="B1599" s="38" t="s">
        <v>1663</v>
      </c>
    </row>
    <row r="1600" spans="1:2" x14ac:dyDescent="0.25">
      <c r="A1600" s="37" t="s">
        <v>11284</v>
      </c>
      <c r="B1600" s="38" t="s">
        <v>1664</v>
      </c>
    </row>
    <row r="1601" spans="1:2" x14ac:dyDescent="0.25">
      <c r="A1601" s="37" t="s">
        <v>11285</v>
      </c>
      <c r="B1601" s="38" t="s">
        <v>1665</v>
      </c>
    </row>
    <row r="1602" spans="1:2" x14ac:dyDescent="0.25">
      <c r="A1602" s="37" t="s">
        <v>11286</v>
      </c>
      <c r="B1602" s="38" t="s">
        <v>1666</v>
      </c>
    </row>
    <row r="1603" spans="1:2" x14ac:dyDescent="0.25">
      <c r="A1603" s="37" t="s">
        <v>11287</v>
      </c>
      <c r="B1603" s="38" t="s">
        <v>1667</v>
      </c>
    </row>
    <row r="1604" spans="1:2" x14ac:dyDescent="0.25">
      <c r="A1604" s="37" t="s">
        <v>11288</v>
      </c>
      <c r="B1604" s="38" t="s">
        <v>1668</v>
      </c>
    </row>
    <row r="1605" spans="1:2" x14ac:dyDescent="0.25">
      <c r="A1605" s="37" t="s">
        <v>11289</v>
      </c>
      <c r="B1605" s="38" t="s">
        <v>1669</v>
      </c>
    </row>
    <row r="1606" spans="1:2" x14ac:dyDescent="0.25">
      <c r="A1606" s="37" t="s">
        <v>11290</v>
      </c>
      <c r="B1606" s="38" t="s">
        <v>1670</v>
      </c>
    </row>
    <row r="1607" spans="1:2" x14ac:dyDescent="0.25">
      <c r="A1607" s="37" t="s">
        <v>11291</v>
      </c>
      <c r="B1607" s="38" t="s">
        <v>1671</v>
      </c>
    </row>
    <row r="1608" spans="1:2" x14ac:dyDescent="0.25">
      <c r="A1608" s="37" t="s">
        <v>11292</v>
      </c>
      <c r="B1608" s="38" t="s">
        <v>1672</v>
      </c>
    </row>
    <row r="1609" spans="1:2" x14ac:dyDescent="0.25">
      <c r="A1609" s="37" t="s">
        <v>11293</v>
      </c>
      <c r="B1609" s="38" t="s">
        <v>1673</v>
      </c>
    </row>
    <row r="1610" spans="1:2" x14ac:dyDescent="0.25">
      <c r="A1610" s="37" t="s">
        <v>11294</v>
      </c>
      <c r="B1610" s="38" t="s">
        <v>1674</v>
      </c>
    </row>
    <row r="1611" spans="1:2" x14ac:dyDescent="0.25">
      <c r="A1611" s="37" t="s">
        <v>11295</v>
      </c>
      <c r="B1611" s="38" t="s">
        <v>1675</v>
      </c>
    </row>
    <row r="1612" spans="1:2" x14ac:dyDescent="0.25">
      <c r="A1612" s="37" t="s">
        <v>11296</v>
      </c>
      <c r="B1612" s="38" t="s">
        <v>1676</v>
      </c>
    </row>
    <row r="1613" spans="1:2" x14ac:dyDescent="0.25">
      <c r="A1613" s="37" t="s">
        <v>11297</v>
      </c>
      <c r="B1613" s="38" t="s">
        <v>1677</v>
      </c>
    </row>
    <row r="1614" spans="1:2" x14ac:dyDescent="0.25">
      <c r="A1614" s="37" t="s">
        <v>11298</v>
      </c>
      <c r="B1614" s="38" t="s">
        <v>1678</v>
      </c>
    </row>
    <row r="1615" spans="1:2" x14ac:dyDescent="0.25">
      <c r="A1615" s="37" t="s">
        <v>11299</v>
      </c>
      <c r="B1615" s="38" t="s">
        <v>1679</v>
      </c>
    </row>
    <row r="1616" spans="1:2" x14ac:dyDescent="0.25">
      <c r="A1616" s="37" t="s">
        <v>11300</v>
      </c>
      <c r="B1616" s="38" t="s">
        <v>1680</v>
      </c>
    </row>
    <row r="1617" spans="1:2" x14ac:dyDescent="0.25">
      <c r="A1617" s="37" t="s">
        <v>11301</v>
      </c>
      <c r="B1617" s="38" t="s">
        <v>1681</v>
      </c>
    </row>
    <row r="1618" spans="1:2" x14ac:dyDescent="0.25">
      <c r="A1618" s="37" t="s">
        <v>11302</v>
      </c>
      <c r="B1618" s="38" t="s">
        <v>1682</v>
      </c>
    </row>
    <row r="1619" spans="1:2" x14ac:dyDescent="0.25">
      <c r="A1619" s="37" t="s">
        <v>11303</v>
      </c>
      <c r="B1619" s="38" t="s">
        <v>1683</v>
      </c>
    </row>
    <row r="1620" spans="1:2" x14ac:dyDescent="0.25">
      <c r="A1620" s="37" t="s">
        <v>11304</v>
      </c>
      <c r="B1620" s="38" t="s">
        <v>1684</v>
      </c>
    </row>
    <row r="1621" spans="1:2" x14ac:dyDescent="0.25">
      <c r="A1621" s="37" t="s">
        <v>11305</v>
      </c>
      <c r="B1621" s="38" t="s">
        <v>1685</v>
      </c>
    </row>
    <row r="1622" spans="1:2" x14ac:dyDescent="0.25">
      <c r="A1622" s="37" t="s">
        <v>11306</v>
      </c>
      <c r="B1622" s="38" t="s">
        <v>1686</v>
      </c>
    </row>
    <row r="1623" spans="1:2" x14ac:dyDescent="0.25">
      <c r="A1623" s="37" t="s">
        <v>11307</v>
      </c>
      <c r="B1623" s="38" t="s">
        <v>1687</v>
      </c>
    </row>
    <row r="1624" spans="1:2" x14ac:dyDescent="0.25">
      <c r="A1624" s="37" t="s">
        <v>11308</v>
      </c>
      <c r="B1624" s="38" t="s">
        <v>1688</v>
      </c>
    </row>
    <row r="1625" spans="1:2" x14ac:dyDescent="0.25">
      <c r="A1625" s="37" t="s">
        <v>11309</v>
      </c>
      <c r="B1625" s="38" t="s">
        <v>1689</v>
      </c>
    </row>
    <row r="1626" spans="1:2" x14ac:dyDescent="0.25">
      <c r="A1626" s="37" t="s">
        <v>11310</v>
      </c>
      <c r="B1626" s="38" t="s">
        <v>1690</v>
      </c>
    </row>
    <row r="1627" spans="1:2" x14ac:dyDescent="0.25">
      <c r="A1627" s="37" t="s">
        <v>11311</v>
      </c>
      <c r="B1627" s="38" t="s">
        <v>1691</v>
      </c>
    </row>
    <row r="1628" spans="1:2" x14ac:dyDescent="0.25">
      <c r="A1628" s="37" t="s">
        <v>11312</v>
      </c>
      <c r="B1628" s="38" t="s">
        <v>1692</v>
      </c>
    </row>
    <row r="1629" spans="1:2" x14ac:dyDescent="0.25">
      <c r="A1629" s="37" t="s">
        <v>11313</v>
      </c>
      <c r="B1629" s="38" t="s">
        <v>1693</v>
      </c>
    </row>
    <row r="1630" spans="1:2" x14ac:dyDescent="0.25">
      <c r="A1630" s="37" t="s">
        <v>11314</v>
      </c>
      <c r="B1630" s="38" t="s">
        <v>1694</v>
      </c>
    </row>
    <row r="1631" spans="1:2" x14ac:dyDescent="0.25">
      <c r="A1631" s="37" t="s">
        <v>11315</v>
      </c>
      <c r="B1631" s="38" t="s">
        <v>1695</v>
      </c>
    </row>
    <row r="1632" spans="1:2" x14ac:dyDescent="0.25">
      <c r="A1632" s="37" t="s">
        <v>11316</v>
      </c>
      <c r="B1632" s="38" t="s">
        <v>1696</v>
      </c>
    </row>
    <row r="1633" spans="1:2" x14ac:dyDescent="0.25">
      <c r="A1633" s="37" t="s">
        <v>11317</v>
      </c>
      <c r="B1633" s="38" t="s">
        <v>1697</v>
      </c>
    </row>
    <row r="1634" spans="1:2" x14ac:dyDescent="0.25">
      <c r="A1634" s="37" t="s">
        <v>11318</v>
      </c>
      <c r="B1634" s="38" t="s">
        <v>1698</v>
      </c>
    </row>
    <row r="1635" spans="1:2" x14ac:dyDescent="0.25">
      <c r="A1635" s="37" t="s">
        <v>11319</v>
      </c>
      <c r="B1635" s="38" t="s">
        <v>1699</v>
      </c>
    </row>
    <row r="1636" spans="1:2" x14ac:dyDescent="0.25">
      <c r="A1636" s="37" t="s">
        <v>11320</v>
      </c>
      <c r="B1636" s="38" t="s">
        <v>1700</v>
      </c>
    </row>
    <row r="1637" spans="1:2" x14ac:dyDescent="0.25">
      <c r="A1637" s="37" t="s">
        <v>11321</v>
      </c>
      <c r="B1637" s="38" t="s">
        <v>1701</v>
      </c>
    </row>
    <row r="1638" spans="1:2" x14ac:dyDescent="0.25">
      <c r="A1638" s="37" t="s">
        <v>11322</v>
      </c>
      <c r="B1638" s="38" t="s">
        <v>1702</v>
      </c>
    </row>
    <row r="1639" spans="1:2" x14ac:dyDescent="0.25">
      <c r="A1639" s="37" t="s">
        <v>11323</v>
      </c>
      <c r="B1639" s="38" t="s">
        <v>1703</v>
      </c>
    </row>
    <row r="1640" spans="1:2" x14ac:dyDescent="0.25">
      <c r="A1640" s="37" t="s">
        <v>11324</v>
      </c>
      <c r="B1640" s="38" t="s">
        <v>1704</v>
      </c>
    </row>
    <row r="1641" spans="1:2" x14ac:dyDescent="0.25">
      <c r="A1641" s="37" t="s">
        <v>11325</v>
      </c>
      <c r="B1641" s="38" t="s">
        <v>1705</v>
      </c>
    </row>
    <row r="1642" spans="1:2" x14ac:dyDescent="0.25">
      <c r="A1642" s="37" t="s">
        <v>11326</v>
      </c>
      <c r="B1642" s="38" t="s">
        <v>1706</v>
      </c>
    </row>
    <row r="1643" spans="1:2" x14ac:dyDescent="0.25">
      <c r="A1643" s="37" t="s">
        <v>11327</v>
      </c>
      <c r="B1643" s="38" t="s">
        <v>1707</v>
      </c>
    </row>
    <row r="1644" spans="1:2" x14ac:dyDescent="0.25">
      <c r="A1644" s="37" t="s">
        <v>11328</v>
      </c>
      <c r="B1644" s="38" t="s">
        <v>1708</v>
      </c>
    </row>
    <row r="1645" spans="1:2" x14ac:dyDescent="0.25">
      <c r="A1645" s="37" t="s">
        <v>11329</v>
      </c>
      <c r="B1645" s="38" t="s">
        <v>1709</v>
      </c>
    </row>
    <row r="1646" spans="1:2" x14ac:dyDescent="0.25">
      <c r="A1646" s="37" t="s">
        <v>11330</v>
      </c>
      <c r="B1646" s="38" t="s">
        <v>1710</v>
      </c>
    </row>
    <row r="1647" spans="1:2" x14ac:dyDescent="0.25">
      <c r="A1647" s="37" t="s">
        <v>11331</v>
      </c>
      <c r="B1647" s="38" t="s">
        <v>1711</v>
      </c>
    </row>
    <row r="1648" spans="1:2" x14ac:dyDescent="0.25">
      <c r="A1648" s="37" t="s">
        <v>11332</v>
      </c>
      <c r="B1648" s="38" t="s">
        <v>1712</v>
      </c>
    </row>
    <row r="1649" spans="1:2" x14ac:dyDescent="0.25">
      <c r="A1649" s="37" t="s">
        <v>11333</v>
      </c>
      <c r="B1649" s="38" t="s">
        <v>1713</v>
      </c>
    </row>
    <row r="1650" spans="1:2" x14ac:dyDescent="0.25">
      <c r="A1650" s="37" t="s">
        <v>11334</v>
      </c>
      <c r="B1650" s="38" t="s">
        <v>1714</v>
      </c>
    </row>
    <row r="1651" spans="1:2" x14ac:dyDescent="0.25">
      <c r="A1651" s="37" t="s">
        <v>11335</v>
      </c>
      <c r="B1651" s="38" t="s">
        <v>1715</v>
      </c>
    </row>
    <row r="1652" spans="1:2" x14ac:dyDescent="0.25">
      <c r="A1652" s="37" t="s">
        <v>11336</v>
      </c>
      <c r="B1652" s="38" t="s">
        <v>1716</v>
      </c>
    </row>
    <row r="1653" spans="1:2" x14ac:dyDescent="0.25">
      <c r="A1653" s="37" t="s">
        <v>11337</v>
      </c>
      <c r="B1653" s="38" t="s">
        <v>1717</v>
      </c>
    </row>
    <row r="1654" spans="1:2" x14ac:dyDescent="0.25">
      <c r="A1654" s="37" t="s">
        <v>11338</v>
      </c>
      <c r="B1654" s="38" t="s">
        <v>1718</v>
      </c>
    </row>
    <row r="1655" spans="1:2" x14ac:dyDescent="0.25">
      <c r="A1655" s="37" t="s">
        <v>11339</v>
      </c>
      <c r="B1655" s="38" t="s">
        <v>1719</v>
      </c>
    </row>
    <row r="1656" spans="1:2" x14ac:dyDescent="0.25">
      <c r="A1656" s="37" t="s">
        <v>11340</v>
      </c>
      <c r="B1656" s="38" t="s">
        <v>1720</v>
      </c>
    </row>
    <row r="1657" spans="1:2" x14ac:dyDescent="0.25">
      <c r="A1657" s="37" t="s">
        <v>11341</v>
      </c>
      <c r="B1657" s="38" t="s">
        <v>1721</v>
      </c>
    </row>
    <row r="1658" spans="1:2" x14ac:dyDescent="0.25">
      <c r="A1658" s="37" t="s">
        <v>11342</v>
      </c>
      <c r="B1658" s="38" t="s">
        <v>1722</v>
      </c>
    </row>
    <row r="1659" spans="1:2" x14ac:dyDescent="0.25">
      <c r="A1659" s="37" t="s">
        <v>11343</v>
      </c>
      <c r="B1659" s="38" t="s">
        <v>1723</v>
      </c>
    </row>
    <row r="1660" spans="1:2" x14ac:dyDescent="0.25">
      <c r="A1660" s="37" t="s">
        <v>11344</v>
      </c>
      <c r="B1660" s="38" t="s">
        <v>1724</v>
      </c>
    </row>
    <row r="1661" spans="1:2" x14ac:dyDescent="0.25">
      <c r="A1661" s="37" t="s">
        <v>11345</v>
      </c>
      <c r="B1661" s="38" t="s">
        <v>1725</v>
      </c>
    </row>
    <row r="1662" spans="1:2" x14ac:dyDescent="0.25">
      <c r="A1662" s="37" t="s">
        <v>11346</v>
      </c>
      <c r="B1662" s="38" t="s">
        <v>1726</v>
      </c>
    </row>
    <row r="1663" spans="1:2" x14ac:dyDescent="0.25">
      <c r="A1663" s="37" t="s">
        <v>11347</v>
      </c>
      <c r="B1663" s="38" t="s">
        <v>1727</v>
      </c>
    </row>
    <row r="1664" spans="1:2" x14ac:dyDescent="0.25">
      <c r="A1664" s="37" t="s">
        <v>11348</v>
      </c>
      <c r="B1664" s="38" t="s">
        <v>1728</v>
      </c>
    </row>
    <row r="1665" spans="1:2" x14ac:dyDescent="0.25">
      <c r="A1665" s="37" t="s">
        <v>11349</v>
      </c>
      <c r="B1665" s="38" t="s">
        <v>1729</v>
      </c>
    </row>
    <row r="1666" spans="1:2" x14ac:dyDescent="0.25">
      <c r="A1666" s="37" t="s">
        <v>11350</v>
      </c>
      <c r="B1666" s="38" t="s">
        <v>1730</v>
      </c>
    </row>
    <row r="1667" spans="1:2" x14ac:dyDescent="0.25">
      <c r="A1667" s="37" t="s">
        <v>11351</v>
      </c>
      <c r="B1667" s="38" t="s">
        <v>1731</v>
      </c>
    </row>
    <row r="1668" spans="1:2" x14ac:dyDescent="0.25">
      <c r="A1668" s="37" t="s">
        <v>11352</v>
      </c>
      <c r="B1668" s="38" t="s">
        <v>1732</v>
      </c>
    </row>
    <row r="1669" spans="1:2" x14ac:dyDescent="0.25">
      <c r="A1669" s="37" t="s">
        <v>11353</v>
      </c>
      <c r="B1669" s="38" t="s">
        <v>1733</v>
      </c>
    </row>
    <row r="1670" spans="1:2" x14ac:dyDescent="0.25">
      <c r="A1670" s="37" t="s">
        <v>11354</v>
      </c>
      <c r="B1670" s="38" t="s">
        <v>1734</v>
      </c>
    </row>
    <row r="1671" spans="1:2" x14ac:dyDescent="0.25">
      <c r="A1671" s="37" t="s">
        <v>11355</v>
      </c>
      <c r="B1671" s="38" t="s">
        <v>1735</v>
      </c>
    </row>
    <row r="1672" spans="1:2" x14ac:dyDescent="0.25">
      <c r="A1672" s="37" t="s">
        <v>11356</v>
      </c>
      <c r="B1672" s="38" t="s">
        <v>1736</v>
      </c>
    </row>
    <row r="1673" spans="1:2" x14ac:dyDescent="0.25">
      <c r="A1673" s="37" t="s">
        <v>11357</v>
      </c>
      <c r="B1673" s="38" t="s">
        <v>1737</v>
      </c>
    </row>
    <row r="1674" spans="1:2" x14ac:dyDescent="0.25">
      <c r="A1674" s="37" t="s">
        <v>11358</v>
      </c>
      <c r="B1674" s="38" t="s">
        <v>1738</v>
      </c>
    </row>
    <row r="1675" spans="1:2" x14ac:dyDescent="0.25">
      <c r="A1675" s="37" t="s">
        <v>11359</v>
      </c>
      <c r="B1675" s="38" t="s">
        <v>1739</v>
      </c>
    </row>
    <row r="1676" spans="1:2" x14ac:dyDescent="0.25">
      <c r="A1676" s="37" t="s">
        <v>11360</v>
      </c>
      <c r="B1676" s="38" t="s">
        <v>1740</v>
      </c>
    </row>
    <row r="1677" spans="1:2" x14ac:dyDescent="0.25">
      <c r="A1677" s="37" t="s">
        <v>11361</v>
      </c>
      <c r="B1677" s="38" t="s">
        <v>1741</v>
      </c>
    </row>
    <row r="1678" spans="1:2" x14ac:dyDescent="0.25">
      <c r="A1678" s="37" t="s">
        <v>11362</v>
      </c>
      <c r="B1678" s="38" t="s">
        <v>1742</v>
      </c>
    </row>
    <row r="1679" spans="1:2" x14ac:dyDescent="0.25">
      <c r="A1679" s="37" t="s">
        <v>11363</v>
      </c>
      <c r="B1679" s="38" t="s">
        <v>1743</v>
      </c>
    </row>
    <row r="1680" spans="1:2" x14ac:dyDescent="0.25">
      <c r="A1680" s="37" t="s">
        <v>11364</v>
      </c>
      <c r="B1680" s="38" t="s">
        <v>1744</v>
      </c>
    </row>
    <row r="1681" spans="1:2" x14ac:dyDescent="0.25">
      <c r="A1681" s="37" t="s">
        <v>11365</v>
      </c>
      <c r="B1681" s="38" t="s">
        <v>1745</v>
      </c>
    </row>
    <row r="1682" spans="1:2" x14ac:dyDescent="0.25">
      <c r="A1682" s="37" t="s">
        <v>11366</v>
      </c>
      <c r="B1682" s="38" t="s">
        <v>1746</v>
      </c>
    </row>
    <row r="1683" spans="1:2" x14ac:dyDescent="0.25">
      <c r="A1683" s="37" t="s">
        <v>11367</v>
      </c>
      <c r="B1683" s="38" t="s">
        <v>1747</v>
      </c>
    </row>
    <row r="1684" spans="1:2" x14ac:dyDescent="0.25">
      <c r="A1684" s="37" t="s">
        <v>11368</v>
      </c>
      <c r="B1684" s="38" t="s">
        <v>1748</v>
      </c>
    </row>
    <row r="1685" spans="1:2" x14ac:dyDescent="0.25">
      <c r="A1685" s="37" t="s">
        <v>11369</v>
      </c>
      <c r="B1685" s="38" t="s">
        <v>1749</v>
      </c>
    </row>
    <row r="1686" spans="1:2" x14ac:dyDescent="0.25">
      <c r="A1686" s="37" t="s">
        <v>11370</v>
      </c>
      <c r="B1686" s="38" t="s">
        <v>1750</v>
      </c>
    </row>
    <row r="1687" spans="1:2" x14ac:dyDescent="0.25">
      <c r="A1687" s="37" t="s">
        <v>11371</v>
      </c>
      <c r="B1687" s="38" t="s">
        <v>1751</v>
      </c>
    </row>
    <row r="1688" spans="1:2" x14ac:dyDescent="0.25">
      <c r="A1688" s="37" t="s">
        <v>11372</v>
      </c>
      <c r="B1688" s="38" t="s">
        <v>1752</v>
      </c>
    </row>
    <row r="1689" spans="1:2" x14ac:dyDescent="0.25">
      <c r="A1689" s="37" t="s">
        <v>11373</v>
      </c>
      <c r="B1689" s="38" t="s">
        <v>1753</v>
      </c>
    </row>
    <row r="1690" spans="1:2" x14ac:dyDescent="0.25">
      <c r="A1690" s="37" t="s">
        <v>11374</v>
      </c>
      <c r="B1690" s="38" t="s">
        <v>1754</v>
      </c>
    </row>
    <row r="1691" spans="1:2" x14ac:dyDescent="0.25">
      <c r="A1691" s="37" t="s">
        <v>11375</v>
      </c>
      <c r="B1691" s="38" t="s">
        <v>1755</v>
      </c>
    </row>
    <row r="1692" spans="1:2" x14ac:dyDescent="0.25">
      <c r="A1692" s="37" t="s">
        <v>11376</v>
      </c>
      <c r="B1692" s="38" t="s">
        <v>1756</v>
      </c>
    </row>
    <row r="1693" spans="1:2" x14ac:dyDescent="0.25">
      <c r="A1693" s="37" t="s">
        <v>11377</v>
      </c>
      <c r="B1693" s="38" t="s">
        <v>1757</v>
      </c>
    </row>
    <row r="1694" spans="1:2" x14ac:dyDescent="0.25">
      <c r="A1694" s="37" t="s">
        <v>11378</v>
      </c>
      <c r="B1694" s="38" t="s">
        <v>1758</v>
      </c>
    </row>
    <row r="1695" spans="1:2" x14ac:dyDescent="0.25">
      <c r="A1695" s="37" t="s">
        <v>11379</v>
      </c>
      <c r="B1695" s="38" t="s">
        <v>1759</v>
      </c>
    </row>
    <row r="1696" spans="1:2" x14ac:dyDescent="0.25">
      <c r="A1696" s="37" t="s">
        <v>11380</v>
      </c>
      <c r="B1696" s="38" t="s">
        <v>1760</v>
      </c>
    </row>
    <row r="1697" spans="1:2" x14ac:dyDescent="0.25">
      <c r="A1697" s="37" t="s">
        <v>11381</v>
      </c>
      <c r="B1697" s="38" t="s">
        <v>1761</v>
      </c>
    </row>
    <row r="1698" spans="1:2" x14ac:dyDescent="0.25">
      <c r="A1698" s="37" t="s">
        <v>11382</v>
      </c>
      <c r="B1698" s="38" t="s">
        <v>1762</v>
      </c>
    </row>
    <row r="1699" spans="1:2" x14ac:dyDescent="0.25">
      <c r="A1699" s="37" t="s">
        <v>11383</v>
      </c>
      <c r="B1699" s="38" t="s">
        <v>1763</v>
      </c>
    </row>
    <row r="1700" spans="1:2" x14ac:dyDescent="0.25">
      <c r="A1700" s="37" t="s">
        <v>11384</v>
      </c>
      <c r="B1700" s="38" t="s">
        <v>1764</v>
      </c>
    </row>
    <row r="1701" spans="1:2" x14ac:dyDescent="0.25">
      <c r="A1701" s="37" t="s">
        <v>11385</v>
      </c>
      <c r="B1701" s="38" t="s">
        <v>1765</v>
      </c>
    </row>
    <row r="1702" spans="1:2" x14ac:dyDescent="0.25">
      <c r="A1702" s="37" t="s">
        <v>11386</v>
      </c>
      <c r="B1702" s="38" t="s">
        <v>1766</v>
      </c>
    </row>
    <row r="1703" spans="1:2" x14ac:dyDescent="0.25">
      <c r="A1703" s="37" t="s">
        <v>11387</v>
      </c>
      <c r="B1703" s="38" t="s">
        <v>1767</v>
      </c>
    </row>
    <row r="1704" spans="1:2" x14ac:dyDescent="0.25">
      <c r="A1704" s="37" t="s">
        <v>11388</v>
      </c>
      <c r="B1704" s="38" t="s">
        <v>1768</v>
      </c>
    </row>
    <row r="1705" spans="1:2" x14ac:dyDescent="0.25">
      <c r="A1705" s="37" t="s">
        <v>11389</v>
      </c>
      <c r="B1705" s="38" t="s">
        <v>1769</v>
      </c>
    </row>
    <row r="1706" spans="1:2" x14ac:dyDescent="0.25">
      <c r="A1706" s="37" t="s">
        <v>11390</v>
      </c>
      <c r="B1706" s="38" t="s">
        <v>1770</v>
      </c>
    </row>
    <row r="1707" spans="1:2" x14ac:dyDescent="0.25">
      <c r="A1707" s="37" t="s">
        <v>11391</v>
      </c>
      <c r="B1707" s="38" t="s">
        <v>1771</v>
      </c>
    </row>
    <row r="1708" spans="1:2" x14ac:dyDescent="0.25">
      <c r="A1708" s="37" t="s">
        <v>11392</v>
      </c>
      <c r="B1708" s="38" t="s">
        <v>1772</v>
      </c>
    </row>
    <row r="1709" spans="1:2" x14ac:dyDescent="0.25">
      <c r="A1709" s="37" t="s">
        <v>11393</v>
      </c>
      <c r="B1709" s="38" t="s">
        <v>1773</v>
      </c>
    </row>
    <row r="1710" spans="1:2" x14ac:dyDescent="0.25">
      <c r="A1710" s="37" t="s">
        <v>11394</v>
      </c>
      <c r="B1710" s="38" t="s">
        <v>1774</v>
      </c>
    </row>
    <row r="1711" spans="1:2" x14ac:dyDescent="0.25">
      <c r="A1711" s="37" t="s">
        <v>11395</v>
      </c>
      <c r="B1711" s="38" t="s">
        <v>1775</v>
      </c>
    </row>
    <row r="1712" spans="1:2" x14ac:dyDescent="0.25">
      <c r="A1712" s="37" t="s">
        <v>11396</v>
      </c>
      <c r="B1712" s="38" t="s">
        <v>1776</v>
      </c>
    </row>
    <row r="1713" spans="1:2" x14ac:dyDescent="0.25">
      <c r="A1713" s="37" t="s">
        <v>11397</v>
      </c>
      <c r="B1713" s="38" t="s">
        <v>1777</v>
      </c>
    </row>
    <row r="1714" spans="1:2" x14ac:dyDescent="0.25">
      <c r="A1714" s="37" t="s">
        <v>11398</v>
      </c>
      <c r="B1714" s="38" t="s">
        <v>1778</v>
      </c>
    </row>
    <row r="1715" spans="1:2" x14ac:dyDescent="0.25">
      <c r="A1715" s="37" t="s">
        <v>11399</v>
      </c>
      <c r="B1715" s="38" t="s">
        <v>1779</v>
      </c>
    </row>
    <row r="1716" spans="1:2" x14ac:dyDescent="0.25">
      <c r="A1716" s="37" t="s">
        <v>11400</v>
      </c>
      <c r="B1716" s="38" t="s">
        <v>1780</v>
      </c>
    </row>
    <row r="1717" spans="1:2" x14ac:dyDescent="0.25">
      <c r="A1717" s="37" t="s">
        <v>11401</v>
      </c>
      <c r="B1717" s="38" t="s">
        <v>1781</v>
      </c>
    </row>
    <row r="1718" spans="1:2" x14ac:dyDescent="0.25">
      <c r="A1718" s="37" t="s">
        <v>11402</v>
      </c>
      <c r="B1718" s="38" t="s">
        <v>1782</v>
      </c>
    </row>
    <row r="1719" spans="1:2" x14ac:dyDescent="0.25">
      <c r="A1719" s="37" t="s">
        <v>11403</v>
      </c>
      <c r="B1719" s="38" t="s">
        <v>1783</v>
      </c>
    </row>
    <row r="1720" spans="1:2" x14ac:dyDescent="0.25">
      <c r="A1720" s="37" t="s">
        <v>11404</v>
      </c>
      <c r="B1720" s="38" t="s">
        <v>1784</v>
      </c>
    </row>
    <row r="1721" spans="1:2" x14ac:dyDescent="0.25">
      <c r="A1721" s="37" t="s">
        <v>11405</v>
      </c>
      <c r="B1721" s="38" t="s">
        <v>1785</v>
      </c>
    </row>
    <row r="1722" spans="1:2" x14ac:dyDescent="0.25">
      <c r="A1722" s="37" t="s">
        <v>11406</v>
      </c>
      <c r="B1722" s="38" t="s">
        <v>1786</v>
      </c>
    </row>
    <row r="1723" spans="1:2" x14ac:dyDescent="0.25">
      <c r="A1723" s="37" t="s">
        <v>11407</v>
      </c>
      <c r="B1723" s="38" t="s">
        <v>1787</v>
      </c>
    </row>
    <row r="1724" spans="1:2" x14ac:dyDescent="0.25">
      <c r="A1724" s="37" t="s">
        <v>11408</v>
      </c>
      <c r="B1724" s="38" t="s">
        <v>1788</v>
      </c>
    </row>
    <row r="1725" spans="1:2" x14ac:dyDescent="0.25">
      <c r="A1725" s="37" t="s">
        <v>11409</v>
      </c>
      <c r="B1725" s="38" t="s">
        <v>1789</v>
      </c>
    </row>
    <row r="1726" spans="1:2" x14ac:dyDescent="0.25">
      <c r="A1726" s="37" t="s">
        <v>11410</v>
      </c>
      <c r="B1726" s="38" t="s">
        <v>1790</v>
      </c>
    </row>
    <row r="1727" spans="1:2" x14ac:dyDescent="0.25">
      <c r="A1727" s="37" t="s">
        <v>11411</v>
      </c>
      <c r="B1727" s="38" t="s">
        <v>1791</v>
      </c>
    </row>
    <row r="1728" spans="1:2" x14ac:dyDescent="0.25">
      <c r="A1728" s="37" t="s">
        <v>11412</v>
      </c>
      <c r="B1728" s="38" t="s">
        <v>1792</v>
      </c>
    </row>
    <row r="1729" spans="1:2" x14ac:dyDescent="0.25">
      <c r="A1729" s="37" t="s">
        <v>11413</v>
      </c>
      <c r="B1729" s="38" t="s">
        <v>1793</v>
      </c>
    </row>
    <row r="1730" spans="1:2" x14ac:dyDescent="0.25">
      <c r="A1730" s="37" t="s">
        <v>11414</v>
      </c>
      <c r="B1730" s="38" t="s">
        <v>1794</v>
      </c>
    </row>
    <row r="1731" spans="1:2" x14ac:dyDescent="0.25">
      <c r="A1731" s="37" t="s">
        <v>11415</v>
      </c>
      <c r="B1731" s="38" t="s">
        <v>1795</v>
      </c>
    </row>
    <row r="1732" spans="1:2" x14ac:dyDescent="0.25">
      <c r="A1732" s="37" t="s">
        <v>11416</v>
      </c>
      <c r="B1732" s="38" t="s">
        <v>1796</v>
      </c>
    </row>
    <row r="1733" spans="1:2" x14ac:dyDescent="0.25">
      <c r="A1733" s="37" t="s">
        <v>11417</v>
      </c>
      <c r="B1733" s="38" t="s">
        <v>1797</v>
      </c>
    </row>
    <row r="1734" spans="1:2" x14ac:dyDescent="0.25">
      <c r="A1734" s="37" t="s">
        <v>11418</v>
      </c>
      <c r="B1734" s="38" t="s">
        <v>1798</v>
      </c>
    </row>
    <row r="1735" spans="1:2" x14ac:dyDescent="0.25">
      <c r="A1735" s="37" t="s">
        <v>11419</v>
      </c>
      <c r="B1735" s="38" t="s">
        <v>1799</v>
      </c>
    </row>
    <row r="1736" spans="1:2" x14ac:dyDescent="0.25">
      <c r="A1736" s="37" t="s">
        <v>11420</v>
      </c>
      <c r="B1736" s="38" t="s">
        <v>1800</v>
      </c>
    </row>
    <row r="1737" spans="1:2" x14ac:dyDescent="0.25">
      <c r="A1737" s="37" t="s">
        <v>11421</v>
      </c>
      <c r="B1737" s="38" t="s">
        <v>1801</v>
      </c>
    </row>
    <row r="1738" spans="1:2" x14ac:dyDescent="0.25">
      <c r="A1738" s="37" t="s">
        <v>11422</v>
      </c>
      <c r="B1738" s="38" t="s">
        <v>1802</v>
      </c>
    </row>
    <row r="1739" spans="1:2" x14ac:dyDescent="0.25">
      <c r="A1739" s="37" t="s">
        <v>11423</v>
      </c>
      <c r="B1739" s="38" t="s">
        <v>1803</v>
      </c>
    </row>
    <row r="1740" spans="1:2" x14ac:dyDescent="0.25">
      <c r="A1740" s="37" t="s">
        <v>11424</v>
      </c>
      <c r="B1740" s="38" t="s">
        <v>1804</v>
      </c>
    </row>
    <row r="1741" spans="1:2" x14ac:dyDescent="0.25">
      <c r="A1741" s="37" t="s">
        <v>11425</v>
      </c>
      <c r="B1741" s="38" t="s">
        <v>1805</v>
      </c>
    </row>
    <row r="1742" spans="1:2" x14ac:dyDescent="0.25">
      <c r="A1742" s="37" t="s">
        <v>11426</v>
      </c>
      <c r="B1742" s="38" t="s">
        <v>1806</v>
      </c>
    </row>
    <row r="1743" spans="1:2" x14ac:dyDescent="0.25">
      <c r="A1743" s="37" t="s">
        <v>11427</v>
      </c>
      <c r="B1743" s="38" t="s">
        <v>1807</v>
      </c>
    </row>
    <row r="1744" spans="1:2" x14ac:dyDescent="0.25">
      <c r="A1744" s="37" t="s">
        <v>11428</v>
      </c>
      <c r="B1744" s="38" t="s">
        <v>1808</v>
      </c>
    </row>
    <row r="1745" spans="1:2" x14ac:dyDescent="0.25">
      <c r="A1745" s="37" t="s">
        <v>11429</v>
      </c>
      <c r="B1745" s="38" t="s">
        <v>1809</v>
      </c>
    </row>
    <row r="1746" spans="1:2" x14ac:dyDescent="0.25">
      <c r="A1746" s="37" t="s">
        <v>11430</v>
      </c>
      <c r="B1746" s="38" t="s">
        <v>1810</v>
      </c>
    </row>
    <row r="1747" spans="1:2" x14ac:dyDescent="0.25">
      <c r="A1747" s="37" t="s">
        <v>11431</v>
      </c>
      <c r="B1747" s="38" t="s">
        <v>1811</v>
      </c>
    </row>
    <row r="1748" spans="1:2" x14ac:dyDescent="0.25">
      <c r="A1748" s="37" t="s">
        <v>11432</v>
      </c>
      <c r="B1748" s="38" t="s">
        <v>1812</v>
      </c>
    </row>
    <row r="1749" spans="1:2" x14ac:dyDescent="0.25">
      <c r="A1749" s="37" t="s">
        <v>11433</v>
      </c>
      <c r="B1749" s="38" t="s">
        <v>1813</v>
      </c>
    </row>
    <row r="1750" spans="1:2" x14ac:dyDescent="0.25">
      <c r="A1750" s="37" t="s">
        <v>11434</v>
      </c>
      <c r="B1750" s="38" t="s">
        <v>1814</v>
      </c>
    </row>
    <row r="1751" spans="1:2" x14ac:dyDescent="0.25">
      <c r="A1751" s="37" t="s">
        <v>11435</v>
      </c>
      <c r="B1751" s="38" t="s">
        <v>1815</v>
      </c>
    </row>
    <row r="1752" spans="1:2" x14ac:dyDescent="0.25">
      <c r="A1752" s="37" t="s">
        <v>11436</v>
      </c>
      <c r="B1752" s="38" t="s">
        <v>1816</v>
      </c>
    </row>
    <row r="1753" spans="1:2" x14ac:dyDescent="0.25">
      <c r="A1753" s="37" t="s">
        <v>11437</v>
      </c>
      <c r="B1753" s="38" t="s">
        <v>1817</v>
      </c>
    </row>
    <row r="1754" spans="1:2" x14ac:dyDescent="0.25">
      <c r="A1754" s="37" t="s">
        <v>11438</v>
      </c>
      <c r="B1754" s="38" t="s">
        <v>1818</v>
      </c>
    </row>
    <row r="1755" spans="1:2" x14ac:dyDescent="0.25">
      <c r="A1755" s="37" t="s">
        <v>11439</v>
      </c>
      <c r="B1755" s="38" t="s">
        <v>1819</v>
      </c>
    </row>
    <row r="1756" spans="1:2" x14ac:dyDescent="0.25">
      <c r="A1756" s="37" t="s">
        <v>11440</v>
      </c>
      <c r="B1756" s="38" t="s">
        <v>1820</v>
      </c>
    </row>
    <row r="1757" spans="1:2" x14ac:dyDescent="0.25">
      <c r="A1757" s="37" t="s">
        <v>11441</v>
      </c>
      <c r="B1757" s="38" t="s">
        <v>1821</v>
      </c>
    </row>
    <row r="1758" spans="1:2" x14ac:dyDescent="0.25">
      <c r="A1758" s="37" t="s">
        <v>11442</v>
      </c>
      <c r="B1758" s="38" t="s">
        <v>1822</v>
      </c>
    </row>
    <row r="1759" spans="1:2" x14ac:dyDescent="0.25">
      <c r="A1759" s="37" t="s">
        <v>11443</v>
      </c>
      <c r="B1759" s="38" t="s">
        <v>1823</v>
      </c>
    </row>
    <row r="1760" spans="1:2" x14ac:dyDescent="0.25">
      <c r="A1760" s="37" t="s">
        <v>11444</v>
      </c>
      <c r="B1760" s="38" t="s">
        <v>1824</v>
      </c>
    </row>
    <row r="1761" spans="1:2" x14ac:dyDescent="0.25">
      <c r="A1761" s="37" t="s">
        <v>11445</v>
      </c>
      <c r="B1761" s="38" t="s">
        <v>1825</v>
      </c>
    </row>
    <row r="1762" spans="1:2" x14ac:dyDescent="0.25">
      <c r="A1762" s="37" t="s">
        <v>11446</v>
      </c>
      <c r="B1762" s="38" t="s">
        <v>1826</v>
      </c>
    </row>
    <row r="1763" spans="1:2" x14ac:dyDescent="0.25">
      <c r="A1763" s="37" t="s">
        <v>11447</v>
      </c>
      <c r="B1763" s="38" t="s">
        <v>1827</v>
      </c>
    </row>
    <row r="1764" spans="1:2" x14ac:dyDescent="0.25">
      <c r="A1764" s="37" t="s">
        <v>11448</v>
      </c>
      <c r="B1764" s="38" t="s">
        <v>1828</v>
      </c>
    </row>
    <row r="1765" spans="1:2" x14ac:dyDescent="0.25">
      <c r="A1765" s="37" t="s">
        <v>11449</v>
      </c>
      <c r="B1765" s="38" t="s">
        <v>1829</v>
      </c>
    </row>
    <row r="1766" spans="1:2" x14ac:dyDescent="0.25">
      <c r="A1766" s="37" t="s">
        <v>11450</v>
      </c>
      <c r="B1766" s="38" t="s">
        <v>1830</v>
      </c>
    </row>
    <row r="1767" spans="1:2" x14ac:dyDescent="0.25">
      <c r="A1767" s="37" t="s">
        <v>11451</v>
      </c>
      <c r="B1767" s="38" t="s">
        <v>1831</v>
      </c>
    </row>
    <row r="1768" spans="1:2" x14ac:dyDescent="0.25">
      <c r="A1768" s="37" t="s">
        <v>11452</v>
      </c>
      <c r="B1768" s="38" t="s">
        <v>1832</v>
      </c>
    </row>
    <row r="1769" spans="1:2" x14ac:dyDescent="0.25">
      <c r="A1769" s="37" t="s">
        <v>11453</v>
      </c>
      <c r="B1769" s="38" t="s">
        <v>1833</v>
      </c>
    </row>
    <row r="1770" spans="1:2" x14ac:dyDescent="0.25">
      <c r="A1770" s="37" t="s">
        <v>11454</v>
      </c>
      <c r="B1770" s="38" t="s">
        <v>1834</v>
      </c>
    </row>
    <row r="1771" spans="1:2" x14ac:dyDescent="0.25">
      <c r="A1771" s="37" t="s">
        <v>11455</v>
      </c>
      <c r="B1771" s="38" t="s">
        <v>1835</v>
      </c>
    </row>
    <row r="1772" spans="1:2" x14ac:dyDescent="0.25">
      <c r="A1772" s="37" t="s">
        <v>11456</v>
      </c>
      <c r="B1772" s="38" t="s">
        <v>1836</v>
      </c>
    </row>
    <row r="1773" spans="1:2" x14ac:dyDescent="0.25">
      <c r="A1773" s="37" t="s">
        <v>11457</v>
      </c>
      <c r="B1773" s="38" t="s">
        <v>1837</v>
      </c>
    </row>
    <row r="1774" spans="1:2" x14ac:dyDescent="0.25">
      <c r="A1774" s="37" t="s">
        <v>11458</v>
      </c>
      <c r="B1774" s="38" t="s">
        <v>1838</v>
      </c>
    </row>
    <row r="1775" spans="1:2" x14ac:dyDescent="0.25">
      <c r="A1775" s="37" t="s">
        <v>11459</v>
      </c>
      <c r="B1775" s="38" t="s">
        <v>1839</v>
      </c>
    </row>
    <row r="1776" spans="1:2" x14ac:dyDescent="0.25">
      <c r="A1776" s="37" t="s">
        <v>11460</v>
      </c>
      <c r="B1776" s="38" t="s">
        <v>1840</v>
      </c>
    </row>
    <row r="1777" spans="1:2" x14ac:dyDescent="0.25">
      <c r="A1777" s="37" t="s">
        <v>11461</v>
      </c>
      <c r="B1777" s="38" t="s">
        <v>1841</v>
      </c>
    </row>
    <row r="1778" spans="1:2" x14ac:dyDescent="0.25">
      <c r="A1778" s="37" t="s">
        <v>11462</v>
      </c>
      <c r="B1778" s="38" t="s">
        <v>1842</v>
      </c>
    </row>
    <row r="1779" spans="1:2" x14ac:dyDescent="0.25">
      <c r="A1779" s="37" t="s">
        <v>11463</v>
      </c>
      <c r="B1779" s="38" t="s">
        <v>1843</v>
      </c>
    </row>
    <row r="1780" spans="1:2" x14ac:dyDescent="0.25">
      <c r="A1780" s="37" t="s">
        <v>11464</v>
      </c>
      <c r="B1780" s="38" t="s">
        <v>1844</v>
      </c>
    </row>
    <row r="1781" spans="1:2" x14ac:dyDescent="0.25">
      <c r="A1781" s="37" t="s">
        <v>11465</v>
      </c>
      <c r="B1781" s="38" t="s">
        <v>1845</v>
      </c>
    </row>
    <row r="1782" spans="1:2" x14ac:dyDescent="0.25">
      <c r="A1782" s="37" t="s">
        <v>11466</v>
      </c>
      <c r="B1782" s="38" t="s">
        <v>1846</v>
      </c>
    </row>
    <row r="1783" spans="1:2" x14ac:dyDescent="0.25">
      <c r="A1783" s="37" t="s">
        <v>11467</v>
      </c>
      <c r="B1783" s="38" t="s">
        <v>1847</v>
      </c>
    </row>
    <row r="1784" spans="1:2" x14ac:dyDescent="0.25">
      <c r="A1784" s="37" t="s">
        <v>11468</v>
      </c>
      <c r="B1784" s="38" t="s">
        <v>1848</v>
      </c>
    </row>
    <row r="1785" spans="1:2" x14ac:dyDescent="0.25">
      <c r="A1785" s="37" t="s">
        <v>11469</v>
      </c>
      <c r="B1785" s="38" t="s">
        <v>1849</v>
      </c>
    </row>
    <row r="1786" spans="1:2" x14ac:dyDescent="0.25">
      <c r="A1786" s="37" t="s">
        <v>11470</v>
      </c>
      <c r="B1786" s="38" t="s">
        <v>1850</v>
      </c>
    </row>
    <row r="1787" spans="1:2" x14ac:dyDescent="0.25">
      <c r="A1787" s="37" t="s">
        <v>11471</v>
      </c>
      <c r="B1787" s="38" t="s">
        <v>1851</v>
      </c>
    </row>
    <row r="1788" spans="1:2" x14ac:dyDescent="0.25">
      <c r="A1788" s="37" t="s">
        <v>11472</v>
      </c>
      <c r="B1788" s="38" t="s">
        <v>1852</v>
      </c>
    </row>
    <row r="1789" spans="1:2" x14ac:dyDescent="0.25">
      <c r="A1789" s="37" t="s">
        <v>11473</v>
      </c>
      <c r="B1789" s="38" t="s">
        <v>1853</v>
      </c>
    </row>
    <row r="1790" spans="1:2" x14ac:dyDescent="0.25">
      <c r="A1790" s="37" t="s">
        <v>11474</v>
      </c>
      <c r="B1790" s="38" t="s">
        <v>1854</v>
      </c>
    </row>
    <row r="1791" spans="1:2" x14ac:dyDescent="0.25">
      <c r="A1791" s="37" t="s">
        <v>11475</v>
      </c>
      <c r="B1791" s="38" t="s">
        <v>1855</v>
      </c>
    </row>
    <row r="1792" spans="1:2" x14ac:dyDescent="0.25">
      <c r="A1792" s="37" t="s">
        <v>11476</v>
      </c>
      <c r="B1792" s="38" t="s">
        <v>1856</v>
      </c>
    </row>
    <row r="1793" spans="1:2" x14ac:dyDescent="0.25">
      <c r="A1793" s="37" t="s">
        <v>11477</v>
      </c>
      <c r="B1793" s="38" t="s">
        <v>1857</v>
      </c>
    </row>
    <row r="1794" spans="1:2" x14ac:dyDescent="0.25">
      <c r="A1794" s="37" t="s">
        <v>11478</v>
      </c>
      <c r="B1794" s="38" t="s">
        <v>1858</v>
      </c>
    </row>
    <row r="1795" spans="1:2" x14ac:dyDescent="0.25">
      <c r="A1795" s="37" t="s">
        <v>11479</v>
      </c>
      <c r="B1795" s="38" t="s">
        <v>1859</v>
      </c>
    </row>
    <row r="1796" spans="1:2" x14ac:dyDescent="0.25">
      <c r="A1796" s="37" t="s">
        <v>11480</v>
      </c>
      <c r="B1796" s="38" t="s">
        <v>1860</v>
      </c>
    </row>
    <row r="1797" spans="1:2" x14ac:dyDescent="0.25">
      <c r="A1797" s="37" t="s">
        <v>11481</v>
      </c>
      <c r="B1797" s="38" t="s">
        <v>1861</v>
      </c>
    </row>
    <row r="1798" spans="1:2" x14ac:dyDescent="0.25">
      <c r="A1798" s="37" t="s">
        <v>11482</v>
      </c>
      <c r="B1798" s="38" t="s">
        <v>1862</v>
      </c>
    </row>
    <row r="1799" spans="1:2" x14ac:dyDescent="0.25">
      <c r="A1799" s="37" t="s">
        <v>11483</v>
      </c>
      <c r="B1799" s="38" t="s">
        <v>1863</v>
      </c>
    </row>
    <row r="1800" spans="1:2" x14ac:dyDescent="0.25">
      <c r="A1800" s="37" t="s">
        <v>11484</v>
      </c>
      <c r="B1800" s="38" t="s">
        <v>1864</v>
      </c>
    </row>
    <row r="1801" spans="1:2" x14ac:dyDescent="0.25">
      <c r="A1801" s="37" t="s">
        <v>11485</v>
      </c>
      <c r="B1801" s="38" t="s">
        <v>1865</v>
      </c>
    </row>
    <row r="1802" spans="1:2" x14ac:dyDescent="0.25">
      <c r="A1802" s="37" t="s">
        <v>11486</v>
      </c>
      <c r="B1802" s="38" t="s">
        <v>1866</v>
      </c>
    </row>
    <row r="1803" spans="1:2" x14ac:dyDescent="0.25">
      <c r="A1803" s="37" t="s">
        <v>11487</v>
      </c>
      <c r="B1803" s="38" t="s">
        <v>1867</v>
      </c>
    </row>
    <row r="1804" spans="1:2" x14ac:dyDescent="0.25">
      <c r="A1804" s="37" t="s">
        <v>11488</v>
      </c>
      <c r="B1804" s="38" t="s">
        <v>1868</v>
      </c>
    </row>
    <row r="1805" spans="1:2" x14ac:dyDescent="0.25">
      <c r="A1805" s="37" t="s">
        <v>11489</v>
      </c>
      <c r="B1805" s="38" t="s">
        <v>1869</v>
      </c>
    </row>
    <row r="1806" spans="1:2" x14ac:dyDescent="0.25">
      <c r="A1806" s="37" t="s">
        <v>11490</v>
      </c>
      <c r="B1806" s="38" t="s">
        <v>1870</v>
      </c>
    </row>
    <row r="1807" spans="1:2" x14ac:dyDescent="0.25">
      <c r="A1807" s="37" t="s">
        <v>11491</v>
      </c>
      <c r="B1807" s="38" t="s">
        <v>1871</v>
      </c>
    </row>
    <row r="1808" spans="1:2" x14ac:dyDescent="0.25">
      <c r="A1808" s="37" t="s">
        <v>11492</v>
      </c>
      <c r="B1808" s="38" t="s">
        <v>1872</v>
      </c>
    </row>
    <row r="1809" spans="1:2" x14ac:dyDescent="0.25">
      <c r="A1809" s="37" t="s">
        <v>11493</v>
      </c>
      <c r="B1809" s="38" t="s">
        <v>1873</v>
      </c>
    </row>
    <row r="1810" spans="1:2" x14ac:dyDescent="0.25">
      <c r="A1810" s="37" t="s">
        <v>11494</v>
      </c>
      <c r="B1810" s="38" t="s">
        <v>1874</v>
      </c>
    </row>
    <row r="1811" spans="1:2" x14ac:dyDescent="0.25">
      <c r="A1811" s="37" t="s">
        <v>11495</v>
      </c>
      <c r="B1811" s="38" t="s">
        <v>1875</v>
      </c>
    </row>
    <row r="1812" spans="1:2" x14ac:dyDescent="0.25">
      <c r="A1812" s="37" t="s">
        <v>11496</v>
      </c>
      <c r="B1812" s="38" t="s">
        <v>1876</v>
      </c>
    </row>
    <row r="1813" spans="1:2" x14ac:dyDescent="0.25">
      <c r="A1813" s="37" t="s">
        <v>11497</v>
      </c>
      <c r="B1813" s="38" t="s">
        <v>1877</v>
      </c>
    </row>
    <row r="1814" spans="1:2" x14ac:dyDescent="0.25">
      <c r="A1814" s="37" t="s">
        <v>11498</v>
      </c>
      <c r="B1814" s="38" t="s">
        <v>1878</v>
      </c>
    </row>
    <row r="1815" spans="1:2" x14ac:dyDescent="0.25">
      <c r="A1815" s="37" t="s">
        <v>11499</v>
      </c>
      <c r="B1815" s="38" t="s">
        <v>1879</v>
      </c>
    </row>
    <row r="1816" spans="1:2" x14ac:dyDescent="0.25">
      <c r="A1816" s="37" t="s">
        <v>11500</v>
      </c>
      <c r="B1816" s="38" t="s">
        <v>1880</v>
      </c>
    </row>
    <row r="1817" spans="1:2" x14ac:dyDescent="0.25">
      <c r="A1817" s="37" t="s">
        <v>11501</v>
      </c>
      <c r="B1817" s="38" t="s">
        <v>1881</v>
      </c>
    </row>
    <row r="1818" spans="1:2" x14ac:dyDescent="0.25">
      <c r="A1818" s="37" t="s">
        <v>11502</v>
      </c>
      <c r="B1818" s="38" t="s">
        <v>1882</v>
      </c>
    </row>
    <row r="1819" spans="1:2" x14ac:dyDescent="0.25">
      <c r="A1819" s="37" t="s">
        <v>11503</v>
      </c>
      <c r="B1819" s="38" t="s">
        <v>1883</v>
      </c>
    </row>
    <row r="1820" spans="1:2" x14ac:dyDescent="0.25">
      <c r="A1820" s="37" t="s">
        <v>11504</v>
      </c>
      <c r="B1820" s="38" t="s">
        <v>1884</v>
      </c>
    </row>
    <row r="1821" spans="1:2" x14ac:dyDescent="0.25">
      <c r="A1821" s="37" t="s">
        <v>11505</v>
      </c>
      <c r="B1821" s="38" t="s">
        <v>1885</v>
      </c>
    </row>
    <row r="1822" spans="1:2" x14ac:dyDescent="0.25">
      <c r="A1822" s="37" t="s">
        <v>11506</v>
      </c>
      <c r="B1822" s="38" t="s">
        <v>1886</v>
      </c>
    </row>
    <row r="1823" spans="1:2" x14ac:dyDescent="0.25">
      <c r="A1823" s="37" t="s">
        <v>11507</v>
      </c>
      <c r="B1823" s="38" t="s">
        <v>1887</v>
      </c>
    </row>
    <row r="1824" spans="1:2" x14ac:dyDescent="0.25">
      <c r="A1824" s="37" t="s">
        <v>11508</v>
      </c>
      <c r="B1824" s="38" t="s">
        <v>1888</v>
      </c>
    </row>
    <row r="1825" spans="1:2" x14ac:dyDescent="0.25">
      <c r="A1825" s="37" t="s">
        <v>11509</v>
      </c>
      <c r="B1825" s="38" t="s">
        <v>1889</v>
      </c>
    </row>
    <row r="1826" spans="1:2" x14ac:dyDescent="0.25">
      <c r="A1826" s="37" t="s">
        <v>11510</v>
      </c>
      <c r="B1826" s="38" t="s">
        <v>1890</v>
      </c>
    </row>
    <row r="1827" spans="1:2" x14ac:dyDescent="0.25">
      <c r="A1827" s="37" t="s">
        <v>11511</v>
      </c>
      <c r="B1827" s="38" t="s">
        <v>1891</v>
      </c>
    </row>
    <row r="1828" spans="1:2" x14ac:dyDescent="0.25">
      <c r="A1828" s="37" t="s">
        <v>11512</v>
      </c>
      <c r="B1828" s="38" t="s">
        <v>1892</v>
      </c>
    </row>
    <row r="1829" spans="1:2" x14ac:dyDescent="0.25">
      <c r="A1829" s="37" t="s">
        <v>11513</v>
      </c>
      <c r="B1829" s="38" t="s">
        <v>1893</v>
      </c>
    </row>
    <row r="1830" spans="1:2" x14ac:dyDescent="0.25">
      <c r="A1830" s="37" t="s">
        <v>11514</v>
      </c>
      <c r="B1830" s="38" t="s">
        <v>1894</v>
      </c>
    </row>
    <row r="1831" spans="1:2" x14ac:dyDescent="0.25">
      <c r="A1831" s="37" t="s">
        <v>11515</v>
      </c>
      <c r="B1831" s="38" t="s">
        <v>1895</v>
      </c>
    </row>
    <row r="1832" spans="1:2" x14ac:dyDescent="0.25">
      <c r="A1832" s="37" t="s">
        <v>11516</v>
      </c>
      <c r="B1832" s="38" t="s">
        <v>1896</v>
      </c>
    </row>
    <row r="1833" spans="1:2" x14ac:dyDescent="0.25">
      <c r="A1833" s="37" t="s">
        <v>11517</v>
      </c>
      <c r="B1833" s="38" t="s">
        <v>1897</v>
      </c>
    </row>
    <row r="1834" spans="1:2" x14ac:dyDescent="0.25">
      <c r="A1834" s="37" t="s">
        <v>11518</v>
      </c>
      <c r="B1834" s="38" t="s">
        <v>1898</v>
      </c>
    </row>
    <row r="1835" spans="1:2" x14ac:dyDescent="0.25">
      <c r="A1835" s="37" t="s">
        <v>11519</v>
      </c>
      <c r="B1835" s="38" t="s">
        <v>1899</v>
      </c>
    </row>
    <row r="1836" spans="1:2" x14ac:dyDescent="0.25">
      <c r="A1836" s="37" t="s">
        <v>11520</v>
      </c>
      <c r="B1836" s="38" t="s">
        <v>1900</v>
      </c>
    </row>
    <row r="1837" spans="1:2" x14ac:dyDescent="0.25">
      <c r="A1837" s="37" t="s">
        <v>11521</v>
      </c>
      <c r="B1837" s="38" t="s">
        <v>1901</v>
      </c>
    </row>
    <row r="1838" spans="1:2" x14ac:dyDescent="0.25">
      <c r="A1838" s="37" t="s">
        <v>11522</v>
      </c>
      <c r="B1838" s="38" t="s">
        <v>1902</v>
      </c>
    </row>
    <row r="1839" spans="1:2" x14ac:dyDescent="0.25">
      <c r="A1839" s="37" t="s">
        <v>11523</v>
      </c>
      <c r="B1839" s="38" t="s">
        <v>1903</v>
      </c>
    </row>
    <row r="1840" spans="1:2" x14ac:dyDescent="0.25">
      <c r="A1840" s="37" t="s">
        <v>11524</v>
      </c>
      <c r="B1840" s="38" t="s">
        <v>1904</v>
      </c>
    </row>
    <row r="1841" spans="1:2" x14ac:dyDescent="0.25">
      <c r="A1841" s="37" t="s">
        <v>11525</v>
      </c>
      <c r="B1841" s="38" t="s">
        <v>1905</v>
      </c>
    </row>
    <row r="1842" spans="1:2" x14ac:dyDescent="0.25">
      <c r="A1842" s="37" t="s">
        <v>11526</v>
      </c>
      <c r="B1842" s="38" t="s">
        <v>1906</v>
      </c>
    </row>
    <row r="1843" spans="1:2" x14ac:dyDescent="0.25">
      <c r="A1843" s="37" t="s">
        <v>11527</v>
      </c>
      <c r="B1843" s="38" t="s">
        <v>1907</v>
      </c>
    </row>
    <row r="1844" spans="1:2" x14ac:dyDescent="0.25">
      <c r="A1844" s="37" t="s">
        <v>11528</v>
      </c>
      <c r="B1844" s="38" t="s">
        <v>1908</v>
      </c>
    </row>
    <row r="1845" spans="1:2" x14ac:dyDescent="0.25">
      <c r="A1845" s="37" t="s">
        <v>11529</v>
      </c>
      <c r="B1845" s="38" t="s">
        <v>1909</v>
      </c>
    </row>
    <row r="1846" spans="1:2" x14ac:dyDescent="0.25">
      <c r="A1846" s="37" t="s">
        <v>11530</v>
      </c>
      <c r="B1846" s="38" t="s">
        <v>1910</v>
      </c>
    </row>
    <row r="1847" spans="1:2" x14ac:dyDescent="0.25">
      <c r="A1847" s="37" t="s">
        <v>11531</v>
      </c>
      <c r="B1847" s="38" t="s">
        <v>1911</v>
      </c>
    </row>
    <row r="1848" spans="1:2" x14ac:dyDescent="0.25">
      <c r="A1848" s="37" t="s">
        <v>11532</v>
      </c>
      <c r="B1848" s="38" t="s">
        <v>1912</v>
      </c>
    </row>
    <row r="1849" spans="1:2" x14ac:dyDescent="0.25">
      <c r="A1849" s="37" t="s">
        <v>11533</v>
      </c>
      <c r="B1849" s="38" t="s">
        <v>1913</v>
      </c>
    </row>
    <row r="1850" spans="1:2" x14ac:dyDescent="0.25">
      <c r="A1850" s="37" t="s">
        <v>11534</v>
      </c>
      <c r="B1850" s="38" t="s">
        <v>1914</v>
      </c>
    </row>
    <row r="1851" spans="1:2" x14ac:dyDescent="0.25">
      <c r="A1851" s="37" t="s">
        <v>11535</v>
      </c>
      <c r="B1851" s="38" t="s">
        <v>1915</v>
      </c>
    </row>
    <row r="1852" spans="1:2" x14ac:dyDescent="0.25">
      <c r="A1852" s="37" t="s">
        <v>11536</v>
      </c>
      <c r="B1852" s="38" t="s">
        <v>1916</v>
      </c>
    </row>
    <row r="1853" spans="1:2" x14ac:dyDescent="0.25">
      <c r="A1853" s="37" t="s">
        <v>11537</v>
      </c>
      <c r="B1853" s="38" t="s">
        <v>1917</v>
      </c>
    </row>
    <row r="1854" spans="1:2" x14ac:dyDescent="0.25">
      <c r="A1854" s="37" t="s">
        <v>11538</v>
      </c>
      <c r="B1854" s="38" t="s">
        <v>1918</v>
      </c>
    </row>
    <row r="1855" spans="1:2" x14ac:dyDescent="0.25">
      <c r="A1855" s="37" t="s">
        <v>11539</v>
      </c>
      <c r="B1855" s="38" t="s">
        <v>1919</v>
      </c>
    </row>
    <row r="1856" spans="1:2" x14ac:dyDescent="0.25">
      <c r="A1856" s="37" t="s">
        <v>11540</v>
      </c>
      <c r="B1856" s="38" t="s">
        <v>1920</v>
      </c>
    </row>
    <row r="1857" spans="1:2" x14ac:dyDescent="0.25">
      <c r="A1857" s="37" t="s">
        <v>11541</v>
      </c>
      <c r="B1857" s="38" t="s">
        <v>1921</v>
      </c>
    </row>
    <row r="1858" spans="1:2" x14ac:dyDescent="0.25">
      <c r="A1858" s="37" t="s">
        <v>11542</v>
      </c>
      <c r="B1858" s="38" t="s">
        <v>1922</v>
      </c>
    </row>
    <row r="1859" spans="1:2" x14ac:dyDescent="0.25">
      <c r="A1859" s="37" t="s">
        <v>11543</v>
      </c>
      <c r="B1859" s="38" t="s">
        <v>1923</v>
      </c>
    </row>
    <row r="1860" spans="1:2" x14ac:dyDescent="0.25">
      <c r="A1860" s="37" t="s">
        <v>11544</v>
      </c>
      <c r="B1860" s="38" t="s">
        <v>1924</v>
      </c>
    </row>
    <row r="1861" spans="1:2" x14ac:dyDescent="0.25">
      <c r="A1861" s="37" t="s">
        <v>11545</v>
      </c>
      <c r="B1861" s="38" t="s">
        <v>1925</v>
      </c>
    </row>
    <row r="1862" spans="1:2" x14ac:dyDescent="0.25">
      <c r="A1862" s="37" t="s">
        <v>11546</v>
      </c>
      <c r="B1862" s="38" t="s">
        <v>1926</v>
      </c>
    </row>
    <row r="1863" spans="1:2" x14ac:dyDescent="0.25">
      <c r="A1863" s="37" t="s">
        <v>11547</v>
      </c>
      <c r="B1863" s="38" t="s">
        <v>1927</v>
      </c>
    </row>
    <row r="1864" spans="1:2" x14ac:dyDescent="0.25">
      <c r="A1864" s="37" t="s">
        <v>11548</v>
      </c>
      <c r="B1864" s="38" t="s">
        <v>1928</v>
      </c>
    </row>
    <row r="1865" spans="1:2" x14ac:dyDescent="0.25">
      <c r="A1865" s="37" t="s">
        <v>11549</v>
      </c>
      <c r="B1865" s="38" t="s">
        <v>1929</v>
      </c>
    </row>
    <row r="1866" spans="1:2" x14ac:dyDescent="0.25">
      <c r="A1866" s="37" t="s">
        <v>11550</v>
      </c>
      <c r="B1866" s="38" t="s">
        <v>1930</v>
      </c>
    </row>
    <row r="1867" spans="1:2" x14ac:dyDescent="0.25">
      <c r="A1867" s="37" t="s">
        <v>11551</v>
      </c>
      <c r="B1867" s="38" t="s">
        <v>1931</v>
      </c>
    </row>
    <row r="1868" spans="1:2" x14ac:dyDescent="0.25">
      <c r="A1868" s="37" t="s">
        <v>11552</v>
      </c>
      <c r="B1868" s="38" t="s">
        <v>1932</v>
      </c>
    </row>
    <row r="1869" spans="1:2" x14ac:dyDescent="0.25">
      <c r="A1869" s="37" t="s">
        <v>11553</v>
      </c>
      <c r="B1869" s="38" t="s">
        <v>1933</v>
      </c>
    </row>
    <row r="1870" spans="1:2" x14ac:dyDescent="0.25">
      <c r="A1870" s="37" t="s">
        <v>11554</v>
      </c>
      <c r="B1870" s="38" t="s">
        <v>1934</v>
      </c>
    </row>
    <row r="1871" spans="1:2" x14ac:dyDescent="0.25">
      <c r="A1871" s="37" t="s">
        <v>11555</v>
      </c>
      <c r="B1871" s="38" t="s">
        <v>1935</v>
      </c>
    </row>
    <row r="1872" spans="1:2" x14ac:dyDescent="0.25">
      <c r="A1872" s="37" t="s">
        <v>11556</v>
      </c>
      <c r="B1872" s="38" t="s">
        <v>1936</v>
      </c>
    </row>
    <row r="1873" spans="1:2" x14ac:dyDescent="0.25">
      <c r="A1873" s="37" t="s">
        <v>11557</v>
      </c>
      <c r="B1873" s="38" t="s">
        <v>1937</v>
      </c>
    </row>
    <row r="1874" spans="1:2" x14ac:dyDescent="0.25">
      <c r="A1874" s="37" t="s">
        <v>11558</v>
      </c>
      <c r="B1874" s="38" t="s">
        <v>1938</v>
      </c>
    </row>
    <row r="1875" spans="1:2" x14ac:dyDescent="0.25">
      <c r="A1875" s="37" t="s">
        <v>11559</v>
      </c>
      <c r="B1875" s="38" t="s">
        <v>1939</v>
      </c>
    </row>
    <row r="1876" spans="1:2" x14ac:dyDescent="0.25">
      <c r="A1876" s="37" t="s">
        <v>11560</v>
      </c>
      <c r="B1876" s="38" t="s">
        <v>1940</v>
      </c>
    </row>
    <row r="1877" spans="1:2" x14ac:dyDescent="0.25">
      <c r="A1877" s="37" t="s">
        <v>11561</v>
      </c>
      <c r="B1877" s="38" t="s">
        <v>1941</v>
      </c>
    </row>
    <row r="1878" spans="1:2" x14ac:dyDescent="0.25">
      <c r="A1878" s="37" t="s">
        <v>11562</v>
      </c>
      <c r="B1878" s="38" t="s">
        <v>1942</v>
      </c>
    </row>
    <row r="1879" spans="1:2" x14ac:dyDescent="0.25">
      <c r="A1879" s="37" t="s">
        <v>11563</v>
      </c>
      <c r="B1879" s="38" t="s">
        <v>1943</v>
      </c>
    </row>
    <row r="1880" spans="1:2" x14ac:dyDescent="0.25">
      <c r="A1880" s="37" t="s">
        <v>11564</v>
      </c>
      <c r="B1880" s="38" t="s">
        <v>1944</v>
      </c>
    </row>
    <row r="1881" spans="1:2" x14ac:dyDescent="0.25">
      <c r="A1881" s="37" t="s">
        <v>11565</v>
      </c>
      <c r="B1881" s="38" t="s">
        <v>1945</v>
      </c>
    </row>
    <row r="1882" spans="1:2" x14ac:dyDescent="0.25">
      <c r="A1882" s="37" t="s">
        <v>11566</v>
      </c>
      <c r="B1882" s="38" t="s">
        <v>1946</v>
      </c>
    </row>
    <row r="1883" spans="1:2" x14ac:dyDescent="0.25">
      <c r="A1883" s="37" t="s">
        <v>11567</v>
      </c>
      <c r="B1883" s="38" t="s">
        <v>1947</v>
      </c>
    </row>
    <row r="1884" spans="1:2" x14ac:dyDescent="0.25">
      <c r="A1884" s="37" t="s">
        <v>11568</v>
      </c>
      <c r="B1884" s="38" t="s">
        <v>1948</v>
      </c>
    </row>
    <row r="1885" spans="1:2" x14ac:dyDescent="0.25">
      <c r="A1885" s="37" t="s">
        <v>11569</v>
      </c>
      <c r="B1885" s="38" t="s">
        <v>1949</v>
      </c>
    </row>
    <row r="1886" spans="1:2" x14ac:dyDescent="0.25">
      <c r="A1886" s="37" t="s">
        <v>11570</v>
      </c>
      <c r="B1886" s="38" t="s">
        <v>1950</v>
      </c>
    </row>
    <row r="1887" spans="1:2" x14ac:dyDescent="0.25">
      <c r="A1887" s="37" t="s">
        <v>11571</v>
      </c>
      <c r="B1887" s="38" t="s">
        <v>1951</v>
      </c>
    </row>
    <row r="1888" spans="1:2" x14ac:dyDescent="0.25">
      <c r="A1888" s="37" t="s">
        <v>11572</v>
      </c>
      <c r="B1888" s="38" t="s">
        <v>1952</v>
      </c>
    </row>
    <row r="1889" spans="1:2" x14ac:dyDescent="0.25">
      <c r="A1889" s="37" t="s">
        <v>11573</v>
      </c>
      <c r="B1889" s="38" t="s">
        <v>1953</v>
      </c>
    </row>
    <row r="1890" spans="1:2" x14ac:dyDescent="0.25">
      <c r="A1890" s="37" t="s">
        <v>11574</v>
      </c>
      <c r="B1890" s="38" t="s">
        <v>1954</v>
      </c>
    </row>
    <row r="1891" spans="1:2" x14ac:dyDescent="0.25">
      <c r="A1891" s="37" t="s">
        <v>11575</v>
      </c>
      <c r="B1891" s="38" t="s">
        <v>1955</v>
      </c>
    </row>
    <row r="1892" spans="1:2" x14ac:dyDescent="0.25">
      <c r="A1892" s="37" t="s">
        <v>11576</v>
      </c>
      <c r="B1892" s="38" t="s">
        <v>1956</v>
      </c>
    </row>
    <row r="1893" spans="1:2" x14ac:dyDescent="0.25">
      <c r="A1893" s="37" t="s">
        <v>11577</v>
      </c>
      <c r="B1893" s="38" t="s">
        <v>1957</v>
      </c>
    </row>
    <row r="1894" spans="1:2" x14ac:dyDescent="0.25">
      <c r="A1894" s="37" t="s">
        <v>11578</v>
      </c>
      <c r="B1894" s="38" t="s">
        <v>1958</v>
      </c>
    </row>
    <row r="1895" spans="1:2" x14ac:dyDescent="0.25">
      <c r="A1895" s="37" t="s">
        <v>11579</v>
      </c>
      <c r="B1895" s="38" t="s">
        <v>1959</v>
      </c>
    </row>
    <row r="1896" spans="1:2" x14ac:dyDescent="0.25">
      <c r="A1896" s="37" t="s">
        <v>11580</v>
      </c>
      <c r="B1896" s="38" t="s">
        <v>1960</v>
      </c>
    </row>
    <row r="1897" spans="1:2" x14ac:dyDescent="0.25">
      <c r="A1897" s="37" t="s">
        <v>11581</v>
      </c>
      <c r="B1897" s="38" t="s">
        <v>1961</v>
      </c>
    </row>
    <row r="1898" spans="1:2" x14ac:dyDescent="0.25">
      <c r="A1898" s="37" t="s">
        <v>11582</v>
      </c>
      <c r="B1898" s="38" t="s">
        <v>1962</v>
      </c>
    </row>
    <row r="1899" spans="1:2" x14ac:dyDescent="0.25">
      <c r="A1899" s="37" t="s">
        <v>11583</v>
      </c>
      <c r="B1899" s="38" t="s">
        <v>1963</v>
      </c>
    </row>
    <row r="1900" spans="1:2" x14ac:dyDescent="0.25">
      <c r="A1900" s="37" t="s">
        <v>11584</v>
      </c>
      <c r="B1900" s="38" t="s">
        <v>1964</v>
      </c>
    </row>
    <row r="1901" spans="1:2" x14ac:dyDescent="0.25">
      <c r="A1901" s="37" t="s">
        <v>11585</v>
      </c>
      <c r="B1901" s="38" t="s">
        <v>1965</v>
      </c>
    </row>
    <row r="1902" spans="1:2" x14ac:dyDescent="0.25">
      <c r="A1902" s="37" t="s">
        <v>11586</v>
      </c>
      <c r="B1902" s="38" t="s">
        <v>1966</v>
      </c>
    </row>
    <row r="1903" spans="1:2" x14ac:dyDescent="0.25">
      <c r="A1903" s="37" t="s">
        <v>11587</v>
      </c>
      <c r="B1903" s="38" t="s">
        <v>1967</v>
      </c>
    </row>
    <row r="1904" spans="1:2" x14ac:dyDescent="0.25">
      <c r="A1904" s="37" t="s">
        <v>11588</v>
      </c>
      <c r="B1904" s="38" t="s">
        <v>1968</v>
      </c>
    </row>
    <row r="1905" spans="1:2" x14ac:dyDescent="0.25">
      <c r="A1905" s="37" t="s">
        <v>11589</v>
      </c>
      <c r="B1905" s="38" t="s">
        <v>1969</v>
      </c>
    </row>
    <row r="1906" spans="1:2" x14ac:dyDescent="0.25">
      <c r="A1906" s="37" t="s">
        <v>11590</v>
      </c>
      <c r="B1906" s="38" t="s">
        <v>1970</v>
      </c>
    </row>
    <row r="1907" spans="1:2" x14ac:dyDescent="0.25">
      <c r="A1907" s="37" t="s">
        <v>11591</v>
      </c>
      <c r="B1907" s="38" t="s">
        <v>1971</v>
      </c>
    </row>
    <row r="1908" spans="1:2" x14ac:dyDescent="0.25">
      <c r="A1908" s="37" t="s">
        <v>11592</v>
      </c>
      <c r="B1908" s="38" t="s">
        <v>1972</v>
      </c>
    </row>
    <row r="1909" spans="1:2" x14ac:dyDescent="0.25">
      <c r="A1909" s="37" t="s">
        <v>11593</v>
      </c>
      <c r="B1909" s="38" t="s">
        <v>1973</v>
      </c>
    </row>
    <row r="1910" spans="1:2" x14ac:dyDescent="0.25">
      <c r="A1910" s="37" t="s">
        <v>11594</v>
      </c>
      <c r="B1910" s="38" t="s">
        <v>1974</v>
      </c>
    </row>
    <row r="1911" spans="1:2" x14ac:dyDescent="0.25">
      <c r="A1911" s="37" t="s">
        <v>11595</v>
      </c>
      <c r="B1911" s="38" t="s">
        <v>1975</v>
      </c>
    </row>
    <row r="1912" spans="1:2" x14ac:dyDescent="0.25">
      <c r="A1912" s="37" t="s">
        <v>11596</v>
      </c>
      <c r="B1912" s="38" t="s">
        <v>1976</v>
      </c>
    </row>
    <row r="1913" spans="1:2" x14ac:dyDescent="0.25">
      <c r="A1913" s="37" t="s">
        <v>11597</v>
      </c>
      <c r="B1913" s="38" t="s">
        <v>1977</v>
      </c>
    </row>
    <row r="1914" spans="1:2" x14ac:dyDescent="0.25">
      <c r="A1914" s="37" t="s">
        <v>11598</v>
      </c>
      <c r="B1914" s="38" t="s">
        <v>1978</v>
      </c>
    </row>
    <row r="1915" spans="1:2" x14ac:dyDescent="0.25">
      <c r="A1915" s="37" t="s">
        <v>11599</v>
      </c>
      <c r="B1915" s="38" t="s">
        <v>1979</v>
      </c>
    </row>
    <row r="1916" spans="1:2" x14ac:dyDescent="0.25">
      <c r="A1916" s="37" t="s">
        <v>11600</v>
      </c>
      <c r="B1916" s="38" t="s">
        <v>1980</v>
      </c>
    </row>
    <row r="1917" spans="1:2" x14ac:dyDescent="0.25">
      <c r="A1917" s="37" t="s">
        <v>11601</v>
      </c>
      <c r="B1917" s="38" t="s">
        <v>1981</v>
      </c>
    </row>
    <row r="1918" spans="1:2" x14ac:dyDescent="0.25">
      <c r="A1918" s="37" t="s">
        <v>11602</v>
      </c>
      <c r="B1918" s="38" t="s">
        <v>1982</v>
      </c>
    </row>
    <row r="1919" spans="1:2" x14ac:dyDescent="0.25">
      <c r="A1919" s="37" t="s">
        <v>11603</v>
      </c>
      <c r="B1919" s="38" t="s">
        <v>1983</v>
      </c>
    </row>
    <row r="1920" spans="1:2" x14ac:dyDescent="0.25">
      <c r="A1920" s="37" t="s">
        <v>11604</v>
      </c>
      <c r="B1920" s="38" t="s">
        <v>1984</v>
      </c>
    </row>
    <row r="1921" spans="1:2" x14ac:dyDescent="0.25">
      <c r="A1921" s="37" t="s">
        <v>11605</v>
      </c>
      <c r="B1921" s="38" t="s">
        <v>1985</v>
      </c>
    </row>
    <row r="1922" spans="1:2" x14ac:dyDescent="0.25">
      <c r="A1922" s="37" t="s">
        <v>11606</v>
      </c>
      <c r="B1922" s="38" t="s">
        <v>1986</v>
      </c>
    </row>
    <row r="1923" spans="1:2" x14ac:dyDescent="0.25">
      <c r="A1923" s="37" t="s">
        <v>11607</v>
      </c>
      <c r="B1923" s="38" t="s">
        <v>1987</v>
      </c>
    </row>
    <row r="1924" spans="1:2" x14ac:dyDescent="0.25">
      <c r="A1924" s="37" t="s">
        <v>11608</v>
      </c>
      <c r="B1924" s="38" t="s">
        <v>1988</v>
      </c>
    </row>
    <row r="1925" spans="1:2" x14ac:dyDescent="0.25">
      <c r="A1925" s="37" t="s">
        <v>11609</v>
      </c>
      <c r="B1925" s="38" t="s">
        <v>1989</v>
      </c>
    </row>
    <row r="1926" spans="1:2" x14ac:dyDescent="0.25">
      <c r="A1926" s="37" t="s">
        <v>11610</v>
      </c>
      <c r="B1926" s="38" t="s">
        <v>1990</v>
      </c>
    </row>
    <row r="1927" spans="1:2" x14ac:dyDescent="0.25">
      <c r="A1927" s="37" t="s">
        <v>11611</v>
      </c>
      <c r="B1927" s="38" t="s">
        <v>1991</v>
      </c>
    </row>
    <row r="1928" spans="1:2" x14ac:dyDescent="0.25">
      <c r="A1928" s="37" t="s">
        <v>11612</v>
      </c>
      <c r="B1928" s="38" t="s">
        <v>1992</v>
      </c>
    </row>
    <row r="1929" spans="1:2" x14ac:dyDescent="0.25">
      <c r="A1929" s="37" t="s">
        <v>11613</v>
      </c>
      <c r="B1929" s="38" t="s">
        <v>1993</v>
      </c>
    </row>
    <row r="1930" spans="1:2" x14ac:dyDescent="0.25">
      <c r="A1930" s="37" t="s">
        <v>11614</v>
      </c>
      <c r="B1930" s="38" t="s">
        <v>1994</v>
      </c>
    </row>
    <row r="1931" spans="1:2" x14ac:dyDescent="0.25">
      <c r="A1931" s="37" t="s">
        <v>11615</v>
      </c>
      <c r="B1931" s="38" t="s">
        <v>1995</v>
      </c>
    </row>
    <row r="1932" spans="1:2" x14ac:dyDescent="0.25">
      <c r="A1932" s="37" t="s">
        <v>11616</v>
      </c>
      <c r="B1932" s="38" t="s">
        <v>1996</v>
      </c>
    </row>
    <row r="1933" spans="1:2" x14ac:dyDescent="0.25">
      <c r="A1933" s="37" t="s">
        <v>11617</v>
      </c>
      <c r="B1933" s="38" t="s">
        <v>1997</v>
      </c>
    </row>
    <row r="1934" spans="1:2" x14ac:dyDescent="0.25">
      <c r="A1934" s="37" t="s">
        <v>11618</v>
      </c>
      <c r="B1934" s="38" t="s">
        <v>1998</v>
      </c>
    </row>
    <row r="1935" spans="1:2" x14ac:dyDescent="0.25">
      <c r="A1935" s="37" t="s">
        <v>11619</v>
      </c>
      <c r="B1935" s="38" t="s">
        <v>1999</v>
      </c>
    </row>
    <row r="1936" spans="1:2" x14ac:dyDescent="0.25">
      <c r="A1936" s="37" t="s">
        <v>11620</v>
      </c>
      <c r="B1936" s="38" t="s">
        <v>2000</v>
      </c>
    </row>
    <row r="1937" spans="1:2" x14ac:dyDescent="0.25">
      <c r="A1937" s="37" t="s">
        <v>11621</v>
      </c>
      <c r="B1937" s="38" t="s">
        <v>2001</v>
      </c>
    </row>
    <row r="1938" spans="1:2" x14ac:dyDescent="0.25">
      <c r="A1938" s="37" t="s">
        <v>11622</v>
      </c>
      <c r="B1938" s="38" t="s">
        <v>2002</v>
      </c>
    </row>
    <row r="1939" spans="1:2" x14ac:dyDescent="0.25">
      <c r="A1939" s="37" t="s">
        <v>11623</v>
      </c>
      <c r="B1939" s="38" t="s">
        <v>2003</v>
      </c>
    </row>
    <row r="1940" spans="1:2" x14ac:dyDescent="0.25">
      <c r="A1940" s="37" t="s">
        <v>11624</v>
      </c>
      <c r="B1940" s="38" t="s">
        <v>2004</v>
      </c>
    </row>
    <row r="1941" spans="1:2" x14ac:dyDescent="0.25">
      <c r="A1941" s="37" t="s">
        <v>11625</v>
      </c>
      <c r="B1941" s="38" t="s">
        <v>2005</v>
      </c>
    </row>
    <row r="1942" spans="1:2" x14ac:dyDescent="0.25">
      <c r="A1942" s="37" t="s">
        <v>11626</v>
      </c>
      <c r="B1942" s="38" t="s">
        <v>2006</v>
      </c>
    </row>
    <row r="1943" spans="1:2" x14ac:dyDescent="0.25">
      <c r="A1943" s="37" t="s">
        <v>11627</v>
      </c>
      <c r="B1943" s="38" t="s">
        <v>2007</v>
      </c>
    </row>
    <row r="1944" spans="1:2" x14ac:dyDescent="0.25">
      <c r="A1944" s="37" t="s">
        <v>11628</v>
      </c>
      <c r="B1944" s="38" t="s">
        <v>2008</v>
      </c>
    </row>
    <row r="1945" spans="1:2" x14ac:dyDescent="0.25">
      <c r="A1945" s="37" t="s">
        <v>11629</v>
      </c>
      <c r="B1945" s="38" t="s">
        <v>2009</v>
      </c>
    </row>
    <row r="1946" spans="1:2" x14ac:dyDescent="0.25">
      <c r="A1946" s="37" t="s">
        <v>11630</v>
      </c>
      <c r="B1946" s="38" t="s">
        <v>2010</v>
      </c>
    </row>
    <row r="1947" spans="1:2" x14ac:dyDescent="0.25">
      <c r="A1947" s="37" t="s">
        <v>11631</v>
      </c>
      <c r="B1947" s="38" t="s">
        <v>2011</v>
      </c>
    </row>
    <row r="1948" spans="1:2" x14ac:dyDescent="0.25">
      <c r="A1948" s="37" t="s">
        <v>11632</v>
      </c>
      <c r="B1948" s="38" t="s">
        <v>2012</v>
      </c>
    </row>
    <row r="1949" spans="1:2" x14ac:dyDescent="0.25">
      <c r="A1949" s="37" t="s">
        <v>11633</v>
      </c>
      <c r="B1949" s="38" t="s">
        <v>2013</v>
      </c>
    </row>
    <row r="1950" spans="1:2" x14ac:dyDescent="0.25">
      <c r="A1950" s="37" t="s">
        <v>11634</v>
      </c>
      <c r="B1950" s="38" t="s">
        <v>2014</v>
      </c>
    </row>
    <row r="1951" spans="1:2" x14ac:dyDescent="0.25">
      <c r="A1951" s="37" t="s">
        <v>11635</v>
      </c>
      <c r="B1951" s="38" t="s">
        <v>2015</v>
      </c>
    </row>
    <row r="1952" spans="1:2" x14ac:dyDescent="0.25">
      <c r="A1952" s="37" t="s">
        <v>11636</v>
      </c>
      <c r="B1952" s="38" t="s">
        <v>2016</v>
      </c>
    </row>
    <row r="1953" spans="1:2" x14ac:dyDescent="0.25">
      <c r="A1953" s="37" t="s">
        <v>11637</v>
      </c>
      <c r="B1953" s="38" t="s">
        <v>2017</v>
      </c>
    </row>
    <row r="1954" spans="1:2" x14ac:dyDescent="0.25">
      <c r="A1954" s="37" t="s">
        <v>11638</v>
      </c>
      <c r="B1954" s="38" t="s">
        <v>2018</v>
      </c>
    </row>
    <row r="1955" spans="1:2" x14ac:dyDescent="0.25">
      <c r="A1955" s="37" t="s">
        <v>11639</v>
      </c>
      <c r="B1955" s="38" t="s">
        <v>2019</v>
      </c>
    </row>
    <row r="1956" spans="1:2" x14ac:dyDescent="0.25">
      <c r="A1956" s="37" t="s">
        <v>11640</v>
      </c>
      <c r="B1956" s="38" t="s">
        <v>2020</v>
      </c>
    </row>
    <row r="1957" spans="1:2" x14ac:dyDescent="0.25">
      <c r="A1957" s="37" t="s">
        <v>11641</v>
      </c>
      <c r="B1957" s="38" t="s">
        <v>2021</v>
      </c>
    </row>
    <row r="1958" spans="1:2" x14ac:dyDescent="0.25">
      <c r="A1958" s="37" t="s">
        <v>11642</v>
      </c>
      <c r="B1958" s="38" t="s">
        <v>2022</v>
      </c>
    </row>
    <row r="1959" spans="1:2" x14ac:dyDescent="0.25">
      <c r="A1959" s="37" t="s">
        <v>11643</v>
      </c>
      <c r="B1959" s="38" t="s">
        <v>2023</v>
      </c>
    </row>
    <row r="1960" spans="1:2" x14ac:dyDescent="0.25">
      <c r="A1960" s="37" t="s">
        <v>11644</v>
      </c>
      <c r="B1960" s="38" t="s">
        <v>2024</v>
      </c>
    </row>
    <row r="1961" spans="1:2" x14ac:dyDescent="0.25">
      <c r="A1961" s="37" t="s">
        <v>11645</v>
      </c>
      <c r="B1961" s="38" t="s">
        <v>2025</v>
      </c>
    </row>
    <row r="1962" spans="1:2" x14ac:dyDescent="0.25">
      <c r="A1962" s="37" t="s">
        <v>11646</v>
      </c>
      <c r="B1962" s="38" t="s">
        <v>2026</v>
      </c>
    </row>
    <row r="1963" spans="1:2" x14ac:dyDescent="0.25">
      <c r="A1963" s="37" t="s">
        <v>11647</v>
      </c>
      <c r="B1963" s="38" t="s">
        <v>2027</v>
      </c>
    </row>
    <row r="1964" spans="1:2" x14ac:dyDescent="0.25">
      <c r="A1964" s="37" t="s">
        <v>11648</v>
      </c>
      <c r="B1964" s="38" t="s">
        <v>2028</v>
      </c>
    </row>
    <row r="1965" spans="1:2" x14ac:dyDescent="0.25">
      <c r="A1965" s="37" t="s">
        <v>11649</v>
      </c>
      <c r="B1965" s="38" t="s">
        <v>2029</v>
      </c>
    </row>
    <row r="1966" spans="1:2" x14ac:dyDescent="0.25">
      <c r="A1966" s="37" t="s">
        <v>11650</v>
      </c>
      <c r="B1966" s="38" t="s">
        <v>2030</v>
      </c>
    </row>
    <row r="1967" spans="1:2" x14ac:dyDescent="0.25">
      <c r="A1967" s="37" t="s">
        <v>11651</v>
      </c>
      <c r="B1967" s="38" t="s">
        <v>2031</v>
      </c>
    </row>
    <row r="1968" spans="1:2" x14ac:dyDescent="0.25">
      <c r="A1968" s="37" t="s">
        <v>11652</v>
      </c>
      <c r="B1968" s="38" t="s">
        <v>2032</v>
      </c>
    </row>
    <row r="1969" spans="1:2" x14ac:dyDescent="0.25">
      <c r="A1969" s="37" t="s">
        <v>11653</v>
      </c>
      <c r="B1969" s="38" t="s">
        <v>2033</v>
      </c>
    </row>
    <row r="1970" spans="1:2" x14ac:dyDescent="0.25">
      <c r="A1970" s="37" t="s">
        <v>11654</v>
      </c>
      <c r="B1970" s="38" t="s">
        <v>2034</v>
      </c>
    </row>
    <row r="1971" spans="1:2" x14ac:dyDescent="0.25">
      <c r="A1971" s="37" t="s">
        <v>11655</v>
      </c>
      <c r="B1971" s="38" t="s">
        <v>2035</v>
      </c>
    </row>
    <row r="1972" spans="1:2" x14ac:dyDescent="0.25">
      <c r="A1972" s="37" t="s">
        <v>11656</v>
      </c>
      <c r="B1972" s="38" t="s">
        <v>2036</v>
      </c>
    </row>
    <row r="1973" spans="1:2" x14ac:dyDescent="0.25">
      <c r="A1973" s="37" t="s">
        <v>11657</v>
      </c>
      <c r="B1973" s="38" t="s">
        <v>2037</v>
      </c>
    </row>
    <row r="1974" spans="1:2" x14ac:dyDescent="0.25">
      <c r="A1974" s="37" t="s">
        <v>11658</v>
      </c>
      <c r="B1974" s="38" t="s">
        <v>2038</v>
      </c>
    </row>
    <row r="1975" spans="1:2" x14ac:dyDescent="0.25">
      <c r="A1975" s="37" t="s">
        <v>11659</v>
      </c>
      <c r="B1975" s="38" t="s">
        <v>2039</v>
      </c>
    </row>
    <row r="1976" spans="1:2" x14ac:dyDescent="0.25">
      <c r="A1976" s="37" t="s">
        <v>11660</v>
      </c>
      <c r="B1976" s="38" t="s">
        <v>2040</v>
      </c>
    </row>
    <row r="1977" spans="1:2" x14ac:dyDescent="0.25">
      <c r="A1977" s="37" t="s">
        <v>11661</v>
      </c>
      <c r="B1977" s="38" t="s">
        <v>2041</v>
      </c>
    </row>
    <row r="1978" spans="1:2" x14ac:dyDescent="0.25">
      <c r="A1978" s="37" t="s">
        <v>11662</v>
      </c>
      <c r="B1978" s="38" t="s">
        <v>2042</v>
      </c>
    </row>
    <row r="1979" spans="1:2" x14ac:dyDescent="0.25">
      <c r="A1979" s="37" t="s">
        <v>11663</v>
      </c>
      <c r="B1979" s="38" t="s">
        <v>2043</v>
      </c>
    </row>
    <row r="1980" spans="1:2" x14ac:dyDescent="0.25">
      <c r="A1980" s="37" t="s">
        <v>11664</v>
      </c>
      <c r="B1980" s="38" t="s">
        <v>2044</v>
      </c>
    </row>
    <row r="1981" spans="1:2" x14ac:dyDescent="0.25">
      <c r="A1981" s="37" t="s">
        <v>11665</v>
      </c>
      <c r="B1981" s="38" t="s">
        <v>2045</v>
      </c>
    </row>
    <row r="1982" spans="1:2" x14ac:dyDescent="0.25">
      <c r="A1982" s="37" t="s">
        <v>11666</v>
      </c>
      <c r="B1982" s="38" t="s">
        <v>2046</v>
      </c>
    </row>
    <row r="1983" spans="1:2" x14ac:dyDescent="0.25">
      <c r="A1983" s="37" t="s">
        <v>11667</v>
      </c>
      <c r="B1983" s="38" t="s">
        <v>2047</v>
      </c>
    </row>
    <row r="1984" spans="1:2" x14ac:dyDescent="0.25">
      <c r="A1984" s="37" t="s">
        <v>11668</v>
      </c>
      <c r="B1984" s="38" t="s">
        <v>2048</v>
      </c>
    </row>
    <row r="1985" spans="1:2" x14ac:dyDescent="0.25">
      <c r="A1985" s="37" t="s">
        <v>11669</v>
      </c>
      <c r="B1985" s="38" t="s">
        <v>2049</v>
      </c>
    </row>
    <row r="1986" spans="1:2" x14ac:dyDescent="0.25">
      <c r="A1986" s="37" t="s">
        <v>11670</v>
      </c>
      <c r="B1986" s="38" t="s">
        <v>2050</v>
      </c>
    </row>
    <row r="1987" spans="1:2" x14ac:dyDescent="0.25">
      <c r="A1987" s="37" t="s">
        <v>11671</v>
      </c>
      <c r="B1987" s="38" t="s">
        <v>2051</v>
      </c>
    </row>
    <row r="1988" spans="1:2" x14ac:dyDescent="0.25">
      <c r="A1988" s="37" t="s">
        <v>11672</v>
      </c>
      <c r="B1988" s="38" t="s">
        <v>2052</v>
      </c>
    </row>
    <row r="1989" spans="1:2" x14ac:dyDescent="0.25">
      <c r="A1989" s="37" t="s">
        <v>11673</v>
      </c>
      <c r="B1989" s="38" t="s">
        <v>2053</v>
      </c>
    </row>
    <row r="1990" spans="1:2" x14ac:dyDescent="0.25">
      <c r="A1990" s="37" t="s">
        <v>11674</v>
      </c>
      <c r="B1990" s="38" t="s">
        <v>2054</v>
      </c>
    </row>
    <row r="1991" spans="1:2" x14ac:dyDescent="0.25">
      <c r="A1991" s="37" t="s">
        <v>11675</v>
      </c>
      <c r="B1991" s="38" t="s">
        <v>2055</v>
      </c>
    </row>
    <row r="1992" spans="1:2" x14ac:dyDescent="0.25">
      <c r="A1992" s="37" t="s">
        <v>11676</v>
      </c>
      <c r="B1992" s="38" t="s">
        <v>2056</v>
      </c>
    </row>
    <row r="1993" spans="1:2" x14ac:dyDescent="0.25">
      <c r="A1993" s="37" t="s">
        <v>11677</v>
      </c>
      <c r="B1993" s="38" t="s">
        <v>2057</v>
      </c>
    </row>
    <row r="1994" spans="1:2" x14ac:dyDescent="0.25">
      <c r="A1994" s="37" t="s">
        <v>11678</v>
      </c>
      <c r="B1994" s="38" t="s">
        <v>2058</v>
      </c>
    </row>
    <row r="1995" spans="1:2" x14ac:dyDescent="0.25">
      <c r="A1995" s="37" t="s">
        <v>11679</v>
      </c>
      <c r="B1995" s="38" t="s">
        <v>2059</v>
      </c>
    </row>
    <row r="1996" spans="1:2" x14ac:dyDescent="0.25">
      <c r="A1996" s="37" t="s">
        <v>11680</v>
      </c>
      <c r="B1996" s="38" t="s">
        <v>2060</v>
      </c>
    </row>
    <row r="1997" spans="1:2" x14ac:dyDescent="0.25">
      <c r="A1997" s="37" t="s">
        <v>11681</v>
      </c>
      <c r="B1997" s="38" t="s">
        <v>2061</v>
      </c>
    </row>
    <row r="1998" spans="1:2" x14ac:dyDescent="0.25">
      <c r="A1998" s="37" t="s">
        <v>11682</v>
      </c>
      <c r="B1998" s="38" t="s">
        <v>2062</v>
      </c>
    </row>
    <row r="1999" spans="1:2" x14ac:dyDescent="0.25">
      <c r="A1999" s="37" t="s">
        <v>11683</v>
      </c>
      <c r="B1999" s="38" t="s">
        <v>2063</v>
      </c>
    </row>
    <row r="2000" spans="1:2" x14ac:dyDescent="0.25">
      <c r="A2000" s="37" t="s">
        <v>11684</v>
      </c>
      <c r="B2000" s="38" t="s">
        <v>2064</v>
      </c>
    </row>
    <row r="2001" spans="1:2" x14ac:dyDescent="0.25">
      <c r="A2001" s="37" t="s">
        <v>11685</v>
      </c>
      <c r="B2001" s="38" t="s">
        <v>2065</v>
      </c>
    </row>
    <row r="2002" spans="1:2" x14ac:dyDescent="0.25">
      <c r="A2002" s="37" t="s">
        <v>11686</v>
      </c>
      <c r="B2002" s="38" t="s">
        <v>2066</v>
      </c>
    </row>
    <row r="2003" spans="1:2" x14ac:dyDescent="0.25">
      <c r="A2003" s="37" t="s">
        <v>11687</v>
      </c>
      <c r="B2003" s="38" t="s">
        <v>2067</v>
      </c>
    </row>
    <row r="2004" spans="1:2" x14ac:dyDescent="0.25">
      <c r="A2004" s="37" t="s">
        <v>11688</v>
      </c>
      <c r="B2004" s="38" t="s">
        <v>2068</v>
      </c>
    </row>
    <row r="2005" spans="1:2" x14ac:dyDescent="0.25">
      <c r="A2005" s="37" t="s">
        <v>11689</v>
      </c>
      <c r="B2005" s="38" t="s">
        <v>2069</v>
      </c>
    </row>
    <row r="2006" spans="1:2" x14ac:dyDescent="0.25">
      <c r="A2006" s="37" t="s">
        <v>11690</v>
      </c>
      <c r="B2006" s="38" t="s">
        <v>2070</v>
      </c>
    </row>
    <row r="2007" spans="1:2" x14ac:dyDescent="0.25">
      <c r="A2007" s="37" t="s">
        <v>11691</v>
      </c>
      <c r="B2007" s="38" t="s">
        <v>2071</v>
      </c>
    </row>
    <row r="2008" spans="1:2" x14ac:dyDescent="0.25">
      <c r="A2008" s="37" t="s">
        <v>11692</v>
      </c>
      <c r="B2008" s="38" t="s">
        <v>2072</v>
      </c>
    </row>
    <row r="2009" spans="1:2" x14ac:dyDescent="0.25">
      <c r="A2009" s="37" t="s">
        <v>11693</v>
      </c>
      <c r="B2009" s="38" t="s">
        <v>2073</v>
      </c>
    </row>
    <row r="2010" spans="1:2" x14ac:dyDescent="0.25">
      <c r="A2010" s="37" t="s">
        <v>11694</v>
      </c>
      <c r="B2010" s="38" t="s">
        <v>2074</v>
      </c>
    </row>
    <row r="2011" spans="1:2" x14ac:dyDescent="0.25">
      <c r="A2011" s="37" t="s">
        <v>11695</v>
      </c>
      <c r="B2011" s="38" t="s">
        <v>2075</v>
      </c>
    </row>
    <row r="2012" spans="1:2" x14ac:dyDescent="0.25">
      <c r="A2012" s="37" t="s">
        <v>11696</v>
      </c>
      <c r="B2012" s="38" t="s">
        <v>2076</v>
      </c>
    </row>
    <row r="2013" spans="1:2" x14ac:dyDescent="0.25">
      <c r="A2013" s="37" t="s">
        <v>11697</v>
      </c>
      <c r="B2013" s="38" t="s">
        <v>2077</v>
      </c>
    </row>
    <row r="2014" spans="1:2" x14ac:dyDescent="0.25">
      <c r="A2014" s="37" t="s">
        <v>11698</v>
      </c>
      <c r="B2014" s="38" t="s">
        <v>2078</v>
      </c>
    </row>
    <row r="2015" spans="1:2" x14ac:dyDescent="0.25">
      <c r="A2015" s="37" t="s">
        <v>11699</v>
      </c>
      <c r="B2015" s="38" t="s">
        <v>2079</v>
      </c>
    </row>
    <row r="2016" spans="1:2" x14ac:dyDescent="0.25">
      <c r="A2016" s="37" t="s">
        <v>11700</v>
      </c>
      <c r="B2016" s="38" t="s">
        <v>2080</v>
      </c>
    </row>
    <row r="2017" spans="1:2" x14ac:dyDescent="0.25">
      <c r="A2017" s="37" t="s">
        <v>11701</v>
      </c>
      <c r="B2017" s="38" t="s">
        <v>2081</v>
      </c>
    </row>
    <row r="2018" spans="1:2" x14ac:dyDescent="0.25">
      <c r="A2018" s="37" t="s">
        <v>11702</v>
      </c>
      <c r="B2018" s="38" t="s">
        <v>2082</v>
      </c>
    </row>
    <row r="2019" spans="1:2" x14ac:dyDescent="0.25">
      <c r="A2019" s="37" t="s">
        <v>11703</v>
      </c>
      <c r="B2019" s="38" t="s">
        <v>2083</v>
      </c>
    </row>
    <row r="2020" spans="1:2" x14ac:dyDescent="0.25">
      <c r="A2020" s="37" t="s">
        <v>11704</v>
      </c>
      <c r="B2020" s="38" t="s">
        <v>2084</v>
      </c>
    </row>
    <row r="2021" spans="1:2" x14ac:dyDescent="0.25">
      <c r="A2021" s="37" t="s">
        <v>11705</v>
      </c>
      <c r="B2021" s="38" t="s">
        <v>2085</v>
      </c>
    </row>
    <row r="2022" spans="1:2" x14ac:dyDescent="0.25">
      <c r="A2022" s="37" t="s">
        <v>11706</v>
      </c>
      <c r="B2022" s="38" t="s">
        <v>2086</v>
      </c>
    </row>
    <row r="2023" spans="1:2" x14ac:dyDescent="0.25">
      <c r="A2023" s="37" t="s">
        <v>11707</v>
      </c>
      <c r="B2023" s="38" t="s">
        <v>2087</v>
      </c>
    </row>
    <row r="2024" spans="1:2" x14ac:dyDescent="0.25">
      <c r="A2024" s="37" t="s">
        <v>11708</v>
      </c>
      <c r="B2024" s="38" t="s">
        <v>2088</v>
      </c>
    </row>
    <row r="2025" spans="1:2" x14ac:dyDescent="0.25">
      <c r="A2025" s="37" t="s">
        <v>11709</v>
      </c>
      <c r="B2025" s="38" t="s">
        <v>2089</v>
      </c>
    </row>
    <row r="2026" spans="1:2" x14ac:dyDescent="0.25">
      <c r="A2026" s="37" t="s">
        <v>11710</v>
      </c>
      <c r="B2026" s="38" t="s">
        <v>2090</v>
      </c>
    </row>
    <row r="2027" spans="1:2" x14ac:dyDescent="0.25">
      <c r="A2027" s="37" t="s">
        <v>11711</v>
      </c>
      <c r="B2027" s="38" t="s">
        <v>2091</v>
      </c>
    </row>
    <row r="2028" spans="1:2" x14ac:dyDescent="0.25">
      <c r="A2028" s="37" t="s">
        <v>11712</v>
      </c>
      <c r="B2028" s="38" t="s">
        <v>2092</v>
      </c>
    </row>
    <row r="2029" spans="1:2" x14ac:dyDescent="0.25">
      <c r="A2029" s="37" t="s">
        <v>11713</v>
      </c>
      <c r="B2029" s="38" t="s">
        <v>2093</v>
      </c>
    </row>
    <row r="2030" spans="1:2" x14ac:dyDescent="0.25">
      <c r="A2030" s="37" t="s">
        <v>11714</v>
      </c>
      <c r="B2030" s="38" t="s">
        <v>2094</v>
      </c>
    </row>
    <row r="2031" spans="1:2" x14ac:dyDescent="0.25">
      <c r="A2031" s="37" t="s">
        <v>11715</v>
      </c>
      <c r="B2031" s="38" t="s">
        <v>2095</v>
      </c>
    </row>
    <row r="2032" spans="1:2" x14ac:dyDescent="0.25">
      <c r="A2032" s="37" t="s">
        <v>11716</v>
      </c>
      <c r="B2032" s="38" t="s">
        <v>2096</v>
      </c>
    </row>
    <row r="2033" spans="1:2" x14ac:dyDescent="0.25">
      <c r="A2033" s="37" t="s">
        <v>11717</v>
      </c>
      <c r="B2033" s="38" t="s">
        <v>2097</v>
      </c>
    </row>
    <row r="2034" spans="1:2" x14ac:dyDescent="0.25">
      <c r="A2034" s="37" t="s">
        <v>11718</v>
      </c>
      <c r="B2034" s="38" t="s">
        <v>2098</v>
      </c>
    </row>
    <row r="2035" spans="1:2" x14ac:dyDescent="0.25">
      <c r="A2035" s="37" t="s">
        <v>11719</v>
      </c>
      <c r="B2035" s="38" t="s">
        <v>2099</v>
      </c>
    </row>
    <row r="2036" spans="1:2" x14ac:dyDescent="0.25">
      <c r="A2036" s="37" t="s">
        <v>11720</v>
      </c>
      <c r="B2036" s="38" t="s">
        <v>2100</v>
      </c>
    </row>
    <row r="2037" spans="1:2" x14ac:dyDescent="0.25">
      <c r="A2037" s="37" t="s">
        <v>11721</v>
      </c>
      <c r="B2037" s="38" t="s">
        <v>2101</v>
      </c>
    </row>
    <row r="2038" spans="1:2" x14ac:dyDescent="0.25">
      <c r="A2038" s="37" t="s">
        <v>11722</v>
      </c>
      <c r="B2038" s="38" t="s">
        <v>2102</v>
      </c>
    </row>
    <row r="2039" spans="1:2" x14ac:dyDescent="0.25">
      <c r="A2039" s="37" t="s">
        <v>11723</v>
      </c>
      <c r="B2039" s="38" t="s">
        <v>2103</v>
      </c>
    </row>
    <row r="2040" spans="1:2" x14ac:dyDescent="0.25">
      <c r="A2040" s="37" t="s">
        <v>11724</v>
      </c>
      <c r="B2040" s="38" t="s">
        <v>2104</v>
      </c>
    </row>
    <row r="2041" spans="1:2" x14ac:dyDescent="0.25">
      <c r="A2041" s="37" t="s">
        <v>11725</v>
      </c>
      <c r="B2041" s="38" t="s">
        <v>2105</v>
      </c>
    </row>
    <row r="2042" spans="1:2" x14ac:dyDescent="0.25">
      <c r="A2042" s="37" t="s">
        <v>11726</v>
      </c>
      <c r="B2042" s="38" t="s">
        <v>2106</v>
      </c>
    </row>
    <row r="2043" spans="1:2" x14ac:dyDescent="0.25">
      <c r="A2043" s="37" t="s">
        <v>11727</v>
      </c>
      <c r="B2043" s="38" t="s">
        <v>2107</v>
      </c>
    </row>
    <row r="2044" spans="1:2" x14ac:dyDescent="0.25">
      <c r="A2044" s="37" t="s">
        <v>11728</v>
      </c>
      <c r="B2044" s="38" t="s">
        <v>2108</v>
      </c>
    </row>
    <row r="2045" spans="1:2" x14ac:dyDescent="0.25">
      <c r="A2045" s="37" t="s">
        <v>11729</v>
      </c>
      <c r="B2045" s="38" t="s">
        <v>2109</v>
      </c>
    </row>
    <row r="2046" spans="1:2" x14ac:dyDescent="0.25">
      <c r="A2046" s="37" t="s">
        <v>11730</v>
      </c>
      <c r="B2046" s="38" t="s">
        <v>2110</v>
      </c>
    </row>
    <row r="2047" spans="1:2" x14ac:dyDescent="0.25">
      <c r="A2047" s="37" t="s">
        <v>11731</v>
      </c>
      <c r="B2047" s="38" t="s">
        <v>2111</v>
      </c>
    </row>
    <row r="2048" spans="1:2" x14ac:dyDescent="0.25">
      <c r="A2048" s="37" t="s">
        <v>11732</v>
      </c>
      <c r="B2048" s="38" t="s">
        <v>2112</v>
      </c>
    </row>
    <row r="2049" spans="1:2" x14ac:dyDescent="0.25">
      <c r="A2049" s="37" t="s">
        <v>11733</v>
      </c>
      <c r="B2049" s="38" t="s">
        <v>2113</v>
      </c>
    </row>
    <row r="2050" spans="1:2" x14ac:dyDescent="0.25">
      <c r="A2050" s="37" t="s">
        <v>11734</v>
      </c>
      <c r="B2050" s="38" t="s">
        <v>2114</v>
      </c>
    </row>
    <row r="2051" spans="1:2" x14ac:dyDescent="0.25">
      <c r="A2051" s="37" t="s">
        <v>11735</v>
      </c>
      <c r="B2051" s="38" t="s">
        <v>2115</v>
      </c>
    </row>
    <row r="2052" spans="1:2" x14ac:dyDescent="0.25">
      <c r="A2052" s="37" t="s">
        <v>11736</v>
      </c>
      <c r="B2052" s="38" t="s">
        <v>2116</v>
      </c>
    </row>
    <row r="2053" spans="1:2" x14ac:dyDescent="0.25">
      <c r="A2053" s="37" t="s">
        <v>11737</v>
      </c>
      <c r="B2053" s="38" t="s">
        <v>2117</v>
      </c>
    </row>
    <row r="2054" spans="1:2" x14ac:dyDescent="0.25">
      <c r="A2054" s="37" t="s">
        <v>11738</v>
      </c>
      <c r="B2054" s="38" t="s">
        <v>2118</v>
      </c>
    </row>
    <row r="2055" spans="1:2" x14ac:dyDescent="0.25">
      <c r="A2055" s="37" t="s">
        <v>11739</v>
      </c>
      <c r="B2055" s="38" t="s">
        <v>2119</v>
      </c>
    </row>
    <row r="2056" spans="1:2" x14ac:dyDescent="0.25">
      <c r="A2056" s="37" t="s">
        <v>11740</v>
      </c>
      <c r="B2056" s="38" t="s">
        <v>2120</v>
      </c>
    </row>
    <row r="2057" spans="1:2" x14ac:dyDescent="0.25">
      <c r="A2057" s="37" t="s">
        <v>11741</v>
      </c>
      <c r="B2057" s="38" t="s">
        <v>2121</v>
      </c>
    </row>
    <row r="2058" spans="1:2" x14ac:dyDescent="0.25">
      <c r="A2058" s="37" t="s">
        <v>11742</v>
      </c>
      <c r="B2058" s="38" t="s">
        <v>2122</v>
      </c>
    </row>
    <row r="2059" spans="1:2" x14ac:dyDescent="0.25">
      <c r="A2059" s="37" t="s">
        <v>11743</v>
      </c>
      <c r="B2059" s="38" t="s">
        <v>2123</v>
      </c>
    </row>
    <row r="2060" spans="1:2" x14ac:dyDescent="0.25">
      <c r="A2060" s="37" t="s">
        <v>11744</v>
      </c>
      <c r="B2060" s="38" t="s">
        <v>2124</v>
      </c>
    </row>
    <row r="2061" spans="1:2" x14ac:dyDescent="0.25">
      <c r="A2061" s="37" t="s">
        <v>11745</v>
      </c>
      <c r="B2061" s="38" t="s">
        <v>2125</v>
      </c>
    </row>
    <row r="2062" spans="1:2" x14ac:dyDescent="0.25">
      <c r="A2062" s="37" t="s">
        <v>11746</v>
      </c>
      <c r="B2062" s="38" t="s">
        <v>2126</v>
      </c>
    </row>
    <row r="2063" spans="1:2" x14ac:dyDescent="0.25">
      <c r="A2063" s="37" t="s">
        <v>11747</v>
      </c>
      <c r="B2063" s="38" t="s">
        <v>2127</v>
      </c>
    </row>
    <row r="2064" spans="1:2" x14ac:dyDescent="0.25">
      <c r="A2064" s="37" t="s">
        <v>11748</v>
      </c>
      <c r="B2064" s="38" t="s">
        <v>2128</v>
      </c>
    </row>
    <row r="2065" spans="1:2" x14ac:dyDescent="0.25">
      <c r="A2065" s="37" t="s">
        <v>11749</v>
      </c>
      <c r="B2065" s="38" t="s">
        <v>2129</v>
      </c>
    </row>
    <row r="2066" spans="1:2" x14ac:dyDescent="0.25">
      <c r="A2066" s="37" t="s">
        <v>11750</v>
      </c>
      <c r="B2066" s="38" t="s">
        <v>2130</v>
      </c>
    </row>
    <row r="2067" spans="1:2" x14ac:dyDescent="0.25">
      <c r="A2067" s="37" t="s">
        <v>11751</v>
      </c>
      <c r="B2067" s="38" t="s">
        <v>2131</v>
      </c>
    </row>
    <row r="2068" spans="1:2" x14ac:dyDescent="0.25">
      <c r="A2068" s="37" t="s">
        <v>11752</v>
      </c>
      <c r="B2068" s="38" t="s">
        <v>2132</v>
      </c>
    </row>
    <row r="2069" spans="1:2" x14ac:dyDescent="0.25">
      <c r="A2069" s="37" t="s">
        <v>11753</v>
      </c>
      <c r="B2069" s="38" t="s">
        <v>2133</v>
      </c>
    </row>
    <row r="2070" spans="1:2" x14ac:dyDescent="0.25">
      <c r="A2070" s="37" t="s">
        <v>11754</v>
      </c>
      <c r="B2070" s="38" t="s">
        <v>2134</v>
      </c>
    </row>
    <row r="2071" spans="1:2" x14ac:dyDescent="0.25">
      <c r="A2071" s="37" t="s">
        <v>11755</v>
      </c>
      <c r="B2071" s="38" t="s">
        <v>2135</v>
      </c>
    </row>
    <row r="2072" spans="1:2" x14ac:dyDescent="0.25">
      <c r="A2072" s="37" t="s">
        <v>11756</v>
      </c>
      <c r="B2072" s="38" t="s">
        <v>2136</v>
      </c>
    </row>
    <row r="2073" spans="1:2" x14ac:dyDescent="0.25">
      <c r="A2073" s="37" t="s">
        <v>11757</v>
      </c>
      <c r="B2073" s="38" t="s">
        <v>2137</v>
      </c>
    </row>
    <row r="2074" spans="1:2" x14ac:dyDescent="0.25">
      <c r="A2074" s="37" t="s">
        <v>11758</v>
      </c>
      <c r="B2074" s="38" t="s">
        <v>2138</v>
      </c>
    </row>
    <row r="2075" spans="1:2" x14ac:dyDescent="0.25">
      <c r="A2075" s="37" t="s">
        <v>11759</v>
      </c>
      <c r="B2075" s="38" t="s">
        <v>2139</v>
      </c>
    </row>
    <row r="2076" spans="1:2" x14ac:dyDescent="0.25">
      <c r="A2076" s="37" t="s">
        <v>11760</v>
      </c>
      <c r="B2076" s="38" t="s">
        <v>2140</v>
      </c>
    </row>
    <row r="2077" spans="1:2" x14ac:dyDescent="0.25">
      <c r="A2077" s="37" t="s">
        <v>11761</v>
      </c>
      <c r="B2077" s="38" t="s">
        <v>2141</v>
      </c>
    </row>
    <row r="2078" spans="1:2" x14ac:dyDescent="0.25">
      <c r="A2078" s="37" t="s">
        <v>11762</v>
      </c>
      <c r="B2078" s="38" t="s">
        <v>2142</v>
      </c>
    </row>
    <row r="2079" spans="1:2" x14ac:dyDescent="0.25">
      <c r="A2079" s="37" t="s">
        <v>11763</v>
      </c>
      <c r="B2079" s="38" t="s">
        <v>2143</v>
      </c>
    </row>
    <row r="2080" spans="1:2" x14ac:dyDescent="0.25">
      <c r="A2080" s="37" t="s">
        <v>11764</v>
      </c>
      <c r="B2080" s="38" t="s">
        <v>2144</v>
      </c>
    </row>
    <row r="2081" spans="1:2" x14ac:dyDescent="0.25">
      <c r="A2081" s="37" t="s">
        <v>11765</v>
      </c>
      <c r="B2081" s="38" t="s">
        <v>2145</v>
      </c>
    </row>
    <row r="2082" spans="1:2" x14ac:dyDescent="0.25">
      <c r="A2082" s="37" t="s">
        <v>11766</v>
      </c>
      <c r="B2082" s="38" t="s">
        <v>2146</v>
      </c>
    </row>
    <row r="2083" spans="1:2" x14ac:dyDescent="0.25">
      <c r="A2083" s="37" t="s">
        <v>11767</v>
      </c>
      <c r="B2083" s="38" t="s">
        <v>2147</v>
      </c>
    </row>
    <row r="2084" spans="1:2" x14ac:dyDescent="0.25">
      <c r="A2084" s="37" t="s">
        <v>11768</v>
      </c>
      <c r="B2084" s="38" t="s">
        <v>2148</v>
      </c>
    </row>
    <row r="2085" spans="1:2" x14ac:dyDescent="0.25">
      <c r="A2085" s="37" t="s">
        <v>11769</v>
      </c>
      <c r="B2085" s="38" t="s">
        <v>2149</v>
      </c>
    </row>
    <row r="2086" spans="1:2" x14ac:dyDescent="0.25">
      <c r="A2086" s="37" t="s">
        <v>11770</v>
      </c>
      <c r="B2086" s="38" t="s">
        <v>2150</v>
      </c>
    </row>
    <row r="2087" spans="1:2" x14ac:dyDescent="0.25">
      <c r="A2087" s="37" t="s">
        <v>11771</v>
      </c>
      <c r="B2087" s="38" t="s">
        <v>2151</v>
      </c>
    </row>
    <row r="2088" spans="1:2" x14ac:dyDescent="0.25">
      <c r="A2088" s="37" t="s">
        <v>11772</v>
      </c>
      <c r="B2088" s="38" t="s">
        <v>2152</v>
      </c>
    </row>
    <row r="2089" spans="1:2" x14ac:dyDescent="0.25">
      <c r="A2089" s="37" t="s">
        <v>11773</v>
      </c>
      <c r="B2089" s="38" t="s">
        <v>2153</v>
      </c>
    </row>
    <row r="2090" spans="1:2" x14ac:dyDescent="0.25">
      <c r="A2090" s="37" t="s">
        <v>11774</v>
      </c>
      <c r="B2090" s="38" t="s">
        <v>2154</v>
      </c>
    </row>
    <row r="2091" spans="1:2" x14ac:dyDescent="0.25">
      <c r="A2091" s="37" t="s">
        <v>11775</v>
      </c>
      <c r="B2091" s="38" t="s">
        <v>2155</v>
      </c>
    </row>
    <row r="2092" spans="1:2" x14ac:dyDescent="0.25">
      <c r="A2092" s="37" t="s">
        <v>11776</v>
      </c>
      <c r="B2092" s="38" t="s">
        <v>2156</v>
      </c>
    </row>
    <row r="2093" spans="1:2" x14ac:dyDescent="0.25">
      <c r="A2093" s="37" t="s">
        <v>11777</v>
      </c>
      <c r="B2093" s="38" t="s">
        <v>2157</v>
      </c>
    </row>
    <row r="2094" spans="1:2" x14ac:dyDescent="0.25">
      <c r="A2094" s="37" t="s">
        <v>11778</v>
      </c>
      <c r="B2094" s="38" t="s">
        <v>2158</v>
      </c>
    </row>
    <row r="2095" spans="1:2" x14ac:dyDescent="0.25">
      <c r="A2095" s="37" t="s">
        <v>11779</v>
      </c>
      <c r="B2095" s="38" t="s">
        <v>2159</v>
      </c>
    </row>
    <row r="2096" spans="1:2" x14ac:dyDescent="0.25">
      <c r="A2096" s="37" t="s">
        <v>11780</v>
      </c>
      <c r="B2096" s="38" t="s">
        <v>2160</v>
      </c>
    </row>
    <row r="2097" spans="1:2" x14ac:dyDescent="0.25">
      <c r="A2097" s="37" t="s">
        <v>11781</v>
      </c>
      <c r="B2097" s="38" t="s">
        <v>2161</v>
      </c>
    </row>
    <row r="2098" spans="1:2" x14ac:dyDescent="0.25">
      <c r="A2098" s="37" t="s">
        <v>11782</v>
      </c>
      <c r="B2098" s="38" t="s">
        <v>2162</v>
      </c>
    </row>
    <row r="2099" spans="1:2" x14ac:dyDescent="0.25">
      <c r="A2099" s="37" t="s">
        <v>11783</v>
      </c>
      <c r="B2099" s="38" t="s">
        <v>2163</v>
      </c>
    </row>
    <row r="2100" spans="1:2" x14ac:dyDescent="0.25">
      <c r="A2100" s="37" t="s">
        <v>11784</v>
      </c>
      <c r="B2100" s="38" t="s">
        <v>2164</v>
      </c>
    </row>
    <row r="2101" spans="1:2" x14ac:dyDescent="0.25">
      <c r="A2101" s="37" t="s">
        <v>11785</v>
      </c>
      <c r="B2101" s="38" t="s">
        <v>2165</v>
      </c>
    </row>
    <row r="2102" spans="1:2" x14ac:dyDescent="0.25">
      <c r="A2102" s="37" t="s">
        <v>11786</v>
      </c>
      <c r="B2102" s="38" t="s">
        <v>2166</v>
      </c>
    </row>
    <row r="2103" spans="1:2" x14ac:dyDescent="0.25">
      <c r="A2103" s="37" t="s">
        <v>11787</v>
      </c>
      <c r="B2103" s="38" t="s">
        <v>2167</v>
      </c>
    </row>
    <row r="2104" spans="1:2" x14ac:dyDescent="0.25">
      <c r="A2104" s="37" t="s">
        <v>11788</v>
      </c>
      <c r="B2104" s="38" t="s">
        <v>2168</v>
      </c>
    </row>
    <row r="2105" spans="1:2" x14ac:dyDescent="0.25">
      <c r="A2105" s="37" t="s">
        <v>11789</v>
      </c>
      <c r="B2105" s="38" t="s">
        <v>2169</v>
      </c>
    </row>
    <row r="2106" spans="1:2" x14ac:dyDescent="0.25">
      <c r="A2106" s="37" t="s">
        <v>11790</v>
      </c>
      <c r="B2106" s="38" t="s">
        <v>2170</v>
      </c>
    </row>
    <row r="2107" spans="1:2" x14ac:dyDescent="0.25">
      <c r="A2107" s="37" t="s">
        <v>11791</v>
      </c>
      <c r="B2107" s="38" t="s">
        <v>2171</v>
      </c>
    </row>
    <row r="2108" spans="1:2" x14ac:dyDescent="0.25">
      <c r="A2108" s="37" t="s">
        <v>11792</v>
      </c>
      <c r="B2108" s="38" t="s">
        <v>2172</v>
      </c>
    </row>
    <row r="2109" spans="1:2" x14ac:dyDescent="0.25">
      <c r="A2109" s="37" t="s">
        <v>11793</v>
      </c>
      <c r="B2109" s="38" t="s">
        <v>2173</v>
      </c>
    </row>
    <row r="2110" spans="1:2" x14ac:dyDescent="0.25">
      <c r="A2110" s="37" t="s">
        <v>11794</v>
      </c>
      <c r="B2110" s="38" t="s">
        <v>2174</v>
      </c>
    </row>
    <row r="2111" spans="1:2" x14ac:dyDescent="0.25">
      <c r="A2111" s="37" t="s">
        <v>11795</v>
      </c>
      <c r="B2111" s="38" t="s">
        <v>2175</v>
      </c>
    </row>
    <row r="2112" spans="1:2" x14ac:dyDescent="0.25">
      <c r="A2112" s="37" t="s">
        <v>11796</v>
      </c>
      <c r="B2112" s="38" t="s">
        <v>2176</v>
      </c>
    </row>
    <row r="2113" spans="1:2" x14ac:dyDescent="0.25">
      <c r="A2113" s="37" t="s">
        <v>11797</v>
      </c>
      <c r="B2113" s="38" t="s">
        <v>2177</v>
      </c>
    </row>
    <row r="2114" spans="1:2" x14ac:dyDescent="0.25">
      <c r="A2114" s="37" t="s">
        <v>11798</v>
      </c>
      <c r="B2114" s="38" t="s">
        <v>2178</v>
      </c>
    </row>
    <row r="2115" spans="1:2" x14ac:dyDescent="0.25">
      <c r="A2115" s="37" t="s">
        <v>11799</v>
      </c>
      <c r="B2115" s="38" t="s">
        <v>2179</v>
      </c>
    </row>
    <row r="2116" spans="1:2" x14ac:dyDescent="0.25">
      <c r="A2116" s="37" t="s">
        <v>11800</v>
      </c>
      <c r="B2116" s="38" t="s">
        <v>2180</v>
      </c>
    </row>
    <row r="2117" spans="1:2" x14ac:dyDescent="0.25">
      <c r="A2117" s="37" t="s">
        <v>11801</v>
      </c>
      <c r="B2117" s="38" t="s">
        <v>2181</v>
      </c>
    </row>
    <row r="2118" spans="1:2" x14ac:dyDescent="0.25">
      <c r="A2118" s="37" t="s">
        <v>11802</v>
      </c>
      <c r="B2118" s="38" t="s">
        <v>2182</v>
      </c>
    </row>
    <row r="2119" spans="1:2" x14ac:dyDescent="0.25">
      <c r="A2119" s="37" t="s">
        <v>11803</v>
      </c>
      <c r="B2119" s="38" t="s">
        <v>2183</v>
      </c>
    </row>
    <row r="2120" spans="1:2" x14ac:dyDescent="0.25">
      <c r="A2120" s="37" t="s">
        <v>11804</v>
      </c>
      <c r="B2120" s="38" t="s">
        <v>2184</v>
      </c>
    </row>
    <row r="2121" spans="1:2" x14ac:dyDescent="0.25">
      <c r="A2121" s="37" t="s">
        <v>11805</v>
      </c>
      <c r="B2121" s="38" t="s">
        <v>2185</v>
      </c>
    </row>
    <row r="2122" spans="1:2" x14ac:dyDescent="0.25">
      <c r="A2122" s="37" t="s">
        <v>11806</v>
      </c>
      <c r="B2122" s="38" t="s">
        <v>2186</v>
      </c>
    </row>
    <row r="2123" spans="1:2" x14ac:dyDescent="0.25">
      <c r="A2123" s="37" t="s">
        <v>11807</v>
      </c>
      <c r="B2123" s="38" t="s">
        <v>2187</v>
      </c>
    </row>
    <row r="2124" spans="1:2" x14ac:dyDescent="0.25">
      <c r="A2124" s="37" t="s">
        <v>11808</v>
      </c>
      <c r="B2124" s="38" t="s">
        <v>2188</v>
      </c>
    </row>
    <row r="2125" spans="1:2" x14ac:dyDescent="0.25">
      <c r="A2125" s="37" t="s">
        <v>11809</v>
      </c>
      <c r="B2125" s="38" t="s">
        <v>2189</v>
      </c>
    </row>
    <row r="2126" spans="1:2" x14ac:dyDescent="0.25">
      <c r="A2126" s="37" t="s">
        <v>11810</v>
      </c>
      <c r="B2126" s="38" t="s">
        <v>2190</v>
      </c>
    </row>
    <row r="2127" spans="1:2" x14ac:dyDescent="0.25">
      <c r="A2127" s="37" t="s">
        <v>11811</v>
      </c>
      <c r="B2127" s="38" t="s">
        <v>2191</v>
      </c>
    </row>
    <row r="2128" spans="1:2" x14ac:dyDescent="0.25">
      <c r="A2128" s="37" t="s">
        <v>11812</v>
      </c>
      <c r="B2128" s="38" t="s">
        <v>2192</v>
      </c>
    </row>
    <row r="2129" spans="1:2" x14ac:dyDescent="0.25">
      <c r="A2129" s="37" t="s">
        <v>11813</v>
      </c>
      <c r="B2129" s="38" t="s">
        <v>2193</v>
      </c>
    </row>
    <row r="2130" spans="1:2" x14ac:dyDescent="0.25">
      <c r="A2130" s="37" t="s">
        <v>11814</v>
      </c>
      <c r="B2130" s="38" t="s">
        <v>2194</v>
      </c>
    </row>
    <row r="2131" spans="1:2" x14ac:dyDescent="0.25">
      <c r="A2131" s="37" t="s">
        <v>11815</v>
      </c>
      <c r="B2131" s="38" t="s">
        <v>2195</v>
      </c>
    </row>
    <row r="2132" spans="1:2" x14ac:dyDescent="0.25">
      <c r="A2132" s="37" t="s">
        <v>11816</v>
      </c>
      <c r="B2132" s="38" t="s">
        <v>2196</v>
      </c>
    </row>
    <row r="2133" spans="1:2" x14ac:dyDescent="0.25">
      <c r="A2133" s="37" t="s">
        <v>11817</v>
      </c>
      <c r="B2133" s="38" t="s">
        <v>2197</v>
      </c>
    </row>
    <row r="2134" spans="1:2" x14ac:dyDescent="0.25">
      <c r="A2134" s="37" t="s">
        <v>11818</v>
      </c>
      <c r="B2134" s="38" t="s">
        <v>2198</v>
      </c>
    </row>
    <row r="2135" spans="1:2" x14ac:dyDescent="0.25">
      <c r="A2135" s="37" t="s">
        <v>11819</v>
      </c>
      <c r="B2135" s="38" t="s">
        <v>2199</v>
      </c>
    </row>
    <row r="2136" spans="1:2" x14ac:dyDescent="0.25">
      <c r="A2136" s="37" t="s">
        <v>11820</v>
      </c>
      <c r="B2136" s="38" t="s">
        <v>2200</v>
      </c>
    </row>
    <row r="2137" spans="1:2" x14ac:dyDescent="0.25">
      <c r="A2137" s="37" t="s">
        <v>11821</v>
      </c>
      <c r="B2137" s="38" t="s">
        <v>2201</v>
      </c>
    </row>
    <row r="2138" spans="1:2" x14ac:dyDescent="0.25">
      <c r="A2138" s="37" t="s">
        <v>11822</v>
      </c>
      <c r="B2138" s="38" t="s">
        <v>2202</v>
      </c>
    </row>
    <row r="2139" spans="1:2" x14ac:dyDescent="0.25">
      <c r="A2139" s="37" t="s">
        <v>11823</v>
      </c>
      <c r="B2139" s="38" t="s">
        <v>2203</v>
      </c>
    </row>
    <row r="2140" spans="1:2" x14ac:dyDescent="0.25">
      <c r="A2140" s="37" t="s">
        <v>11824</v>
      </c>
      <c r="B2140" s="38" t="s">
        <v>2204</v>
      </c>
    </row>
    <row r="2141" spans="1:2" x14ac:dyDescent="0.25">
      <c r="A2141" s="37" t="s">
        <v>11825</v>
      </c>
      <c r="B2141" s="38" t="s">
        <v>2205</v>
      </c>
    </row>
    <row r="2142" spans="1:2" x14ac:dyDescent="0.25">
      <c r="A2142" s="37" t="s">
        <v>11826</v>
      </c>
      <c r="B2142" s="38" t="s">
        <v>2206</v>
      </c>
    </row>
    <row r="2143" spans="1:2" x14ac:dyDescent="0.25">
      <c r="A2143" s="37" t="s">
        <v>11827</v>
      </c>
      <c r="B2143" s="38" t="s">
        <v>2207</v>
      </c>
    </row>
    <row r="2144" spans="1:2" x14ac:dyDescent="0.25">
      <c r="A2144" s="37" t="s">
        <v>11828</v>
      </c>
      <c r="B2144" s="38" t="s">
        <v>2208</v>
      </c>
    </row>
    <row r="2145" spans="1:2" x14ac:dyDescent="0.25">
      <c r="A2145" s="37" t="s">
        <v>11829</v>
      </c>
      <c r="B2145" s="38" t="s">
        <v>2209</v>
      </c>
    </row>
    <row r="2146" spans="1:2" x14ac:dyDescent="0.25">
      <c r="A2146" s="37" t="s">
        <v>11830</v>
      </c>
      <c r="B2146" s="38" t="s">
        <v>2210</v>
      </c>
    </row>
    <row r="2147" spans="1:2" x14ac:dyDescent="0.25">
      <c r="A2147" s="37" t="s">
        <v>11831</v>
      </c>
      <c r="B2147" s="38" t="s">
        <v>2211</v>
      </c>
    </row>
    <row r="2148" spans="1:2" x14ac:dyDescent="0.25">
      <c r="A2148" s="37" t="s">
        <v>11832</v>
      </c>
      <c r="B2148" s="38" t="s">
        <v>2212</v>
      </c>
    </row>
    <row r="2149" spans="1:2" x14ac:dyDescent="0.25">
      <c r="A2149" s="37" t="s">
        <v>11833</v>
      </c>
      <c r="B2149" s="38" t="s">
        <v>2213</v>
      </c>
    </row>
    <row r="2150" spans="1:2" x14ac:dyDescent="0.25">
      <c r="A2150" s="37" t="s">
        <v>11834</v>
      </c>
      <c r="B2150" s="38" t="s">
        <v>2214</v>
      </c>
    </row>
    <row r="2151" spans="1:2" x14ac:dyDescent="0.25">
      <c r="A2151" s="37" t="s">
        <v>11835</v>
      </c>
      <c r="B2151" s="38" t="s">
        <v>2215</v>
      </c>
    </row>
    <row r="2152" spans="1:2" x14ac:dyDescent="0.25">
      <c r="A2152" s="37" t="s">
        <v>11836</v>
      </c>
      <c r="B2152" s="38" t="s">
        <v>2216</v>
      </c>
    </row>
    <row r="2153" spans="1:2" x14ac:dyDescent="0.25">
      <c r="A2153" s="37" t="s">
        <v>11837</v>
      </c>
      <c r="B2153" s="38" t="s">
        <v>2217</v>
      </c>
    </row>
    <row r="2154" spans="1:2" x14ac:dyDescent="0.25">
      <c r="A2154" s="37" t="s">
        <v>11838</v>
      </c>
      <c r="B2154" s="38" t="s">
        <v>2218</v>
      </c>
    </row>
    <row r="2155" spans="1:2" x14ac:dyDescent="0.25">
      <c r="A2155" s="37" t="s">
        <v>11839</v>
      </c>
      <c r="B2155" s="38" t="s">
        <v>2219</v>
      </c>
    </row>
    <row r="2156" spans="1:2" x14ac:dyDescent="0.25">
      <c r="A2156" s="37" t="s">
        <v>11840</v>
      </c>
      <c r="B2156" s="38" t="s">
        <v>2220</v>
      </c>
    </row>
    <row r="2157" spans="1:2" x14ac:dyDescent="0.25">
      <c r="A2157" s="37" t="s">
        <v>11841</v>
      </c>
      <c r="B2157" s="38" t="s">
        <v>2221</v>
      </c>
    </row>
    <row r="2158" spans="1:2" x14ac:dyDescent="0.25">
      <c r="A2158" s="37" t="s">
        <v>11842</v>
      </c>
      <c r="B2158" s="38" t="s">
        <v>2222</v>
      </c>
    </row>
    <row r="2159" spans="1:2" x14ac:dyDescent="0.25">
      <c r="A2159" s="37" t="s">
        <v>11843</v>
      </c>
      <c r="B2159" s="38" t="s">
        <v>2223</v>
      </c>
    </row>
    <row r="2160" spans="1:2" x14ac:dyDescent="0.25">
      <c r="A2160" s="37" t="s">
        <v>11844</v>
      </c>
      <c r="B2160" s="38" t="s">
        <v>2224</v>
      </c>
    </row>
    <row r="2161" spans="1:2" x14ac:dyDescent="0.25">
      <c r="A2161" s="37" t="s">
        <v>11845</v>
      </c>
      <c r="B2161" s="38" t="s">
        <v>2225</v>
      </c>
    </row>
    <row r="2162" spans="1:2" x14ac:dyDescent="0.25">
      <c r="A2162" s="37" t="s">
        <v>11846</v>
      </c>
      <c r="B2162" s="38" t="s">
        <v>2226</v>
      </c>
    </row>
    <row r="2163" spans="1:2" x14ac:dyDescent="0.25">
      <c r="A2163" s="37" t="s">
        <v>11847</v>
      </c>
      <c r="B2163" s="38" t="s">
        <v>2227</v>
      </c>
    </row>
    <row r="2164" spans="1:2" x14ac:dyDescent="0.25">
      <c r="A2164" s="37" t="s">
        <v>11848</v>
      </c>
      <c r="B2164" s="38" t="s">
        <v>2228</v>
      </c>
    </row>
    <row r="2165" spans="1:2" x14ac:dyDescent="0.25">
      <c r="A2165" s="37" t="s">
        <v>11849</v>
      </c>
      <c r="B2165" s="38" t="s">
        <v>2229</v>
      </c>
    </row>
    <row r="2166" spans="1:2" x14ac:dyDescent="0.25">
      <c r="A2166" s="37" t="s">
        <v>11850</v>
      </c>
      <c r="B2166" s="38" t="s">
        <v>2230</v>
      </c>
    </row>
    <row r="2167" spans="1:2" x14ac:dyDescent="0.25">
      <c r="A2167" s="37" t="s">
        <v>11851</v>
      </c>
      <c r="B2167" s="38" t="s">
        <v>2231</v>
      </c>
    </row>
    <row r="2168" spans="1:2" x14ac:dyDescent="0.25">
      <c r="A2168" s="37" t="s">
        <v>11852</v>
      </c>
      <c r="B2168" s="38" t="s">
        <v>2232</v>
      </c>
    </row>
    <row r="2169" spans="1:2" x14ac:dyDescent="0.25">
      <c r="A2169" s="37" t="s">
        <v>11853</v>
      </c>
      <c r="B2169" s="38" t="s">
        <v>2233</v>
      </c>
    </row>
    <row r="2170" spans="1:2" x14ac:dyDescent="0.25">
      <c r="A2170" s="37" t="s">
        <v>11854</v>
      </c>
      <c r="B2170" s="38" t="s">
        <v>2234</v>
      </c>
    </row>
    <row r="2171" spans="1:2" x14ac:dyDescent="0.25">
      <c r="A2171" s="37" t="s">
        <v>11855</v>
      </c>
      <c r="B2171" s="38" t="s">
        <v>2235</v>
      </c>
    </row>
    <row r="2172" spans="1:2" x14ac:dyDescent="0.25">
      <c r="A2172" s="37" t="s">
        <v>11856</v>
      </c>
      <c r="B2172" s="38" t="s">
        <v>2236</v>
      </c>
    </row>
    <row r="2173" spans="1:2" x14ac:dyDescent="0.25">
      <c r="A2173" s="37" t="s">
        <v>11857</v>
      </c>
      <c r="B2173" s="38" t="s">
        <v>2237</v>
      </c>
    </row>
    <row r="2174" spans="1:2" x14ac:dyDescent="0.25">
      <c r="A2174" s="37" t="s">
        <v>11858</v>
      </c>
      <c r="B2174" s="38" t="s">
        <v>2238</v>
      </c>
    </row>
    <row r="2175" spans="1:2" x14ac:dyDescent="0.25">
      <c r="A2175" s="37" t="s">
        <v>11859</v>
      </c>
      <c r="B2175" s="38" t="s">
        <v>2239</v>
      </c>
    </row>
    <row r="2176" spans="1:2" x14ac:dyDescent="0.25">
      <c r="A2176" s="37" t="s">
        <v>11860</v>
      </c>
      <c r="B2176" s="38" t="s">
        <v>2240</v>
      </c>
    </row>
    <row r="2177" spans="1:2" x14ac:dyDescent="0.25">
      <c r="A2177" s="37" t="s">
        <v>11861</v>
      </c>
      <c r="B2177" s="38" t="s">
        <v>2241</v>
      </c>
    </row>
    <row r="2178" spans="1:2" x14ac:dyDescent="0.25">
      <c r="A2178" s="37" t="s">
        <v>11862</v>
      </c>
      <c r="B2178" s="38" t="s">
        <v>2242</v>
      </c>
    </row>
    <row r="2179" spans="1:2" x14ac:dyDescent="0.25">
      <c r="A2179" s="37" t="s">
        <v>11863</v>
      </c>
      <c r="B2179" s="38" t="s">
        <v>2243</v>
      </c>
    </row>
    <row r="2180" spans="1:2" x14ac:dyDescent="0.25">
      <c r="A2180" s="37" t="s">
        <v>11864</v>
      </c>
      <c r="B2180" s="38" t="s">
        <v>2244</v>
      </c>
    </row>
    <row r="2181" spans="1:2" x14ac:dyDescent="0.25">
      <c r="A2181" s="37" t="s">
        <v>11865</v>
      </c>
      <c r="B2181" s="38" t="s">
        <v>2245</v>
      </c>
    </row>
    <row r="2182" spans="1:2" x14ac:dyDescent="0.25">
      <c r="A2182" s="37" t="s">
        <v>11866</v>
      </c>
      <c r="B2182" s="38" t="s">
        <v>2246</v>
      </c>
    </row>
    <row r="2183" spans="1:2" x14ac:dyDescent="0.25">
      <c r="A2183" s="37" t="s">
        <v>11867</v>
      </c>
      <c r="B2183" s="38" t="s">
        <v>2247</v>
      </c>
    </row>
    <row r="2184" spans="1:2" x14ac:dyDescent="0.25">
      <c r="A2184" s="37" t="s">
        <v>11868</v>
      </c>
      <c r="B2184" s="38" t="s">
        <v>2248</v>
      </c>
    </row>
    <row r="2185" spans="1:2" x14ac:dyDescent="0.25">
      <c r="A2185" s="37" t="s">
        <v>11869</v>
      </c>
      <c r="B2185" s="38" t="s">
        <v>2249</v>
      </c>
    </row>
    <row r="2186" spans="1:2" x14ac:dyDescent="0.25">
      <c r="A2186" s="37" t="s">
        <v>11870</v>
      </c>
      <c r="B2186" s="38" t="s">
        <v>2250</v>
      </c>
    </row>
    <row r="2187" spans="1:2" x14ac:dyDescent="0.25">
      <c r="A2187" s="37" t="s">
        <v>11871</v>
      </c>
      <c r="B2187" s="38" t="s">
        <v>2251</v>
      </c>
    </row>
    <row r="2188" spans="1:2" x14ac:dyDescent="0.25">
      <c r="A2188" s="37" t="s">
        <v>11872</v>
      </c>
      <c r="B2188" s="38" t="s">
        <v>2252</v>
      </c>
    </row>
    <row r="2189" spans="1:2" x14ac:dyDescent="0.25">
      <c r="A2189" s="37" t="s">
        <v>11873</v>
      </c>
      <c r="B2189" s="38" t="s">
        <v>2253</v>
      </c>
    </row>
    <row r="2190" spans="1:2" x14ac:dyDescent="0.25">
      <c r="A2190" s="37" t="s">
        <v>11874</v>
      </c>
      <c r="B2190" s="38" t="s">
        <v>2254</v>
      </c>
    </row>
    <row r="2191" spans="1:2" x14ac:dyDescent="0.25">
      <c r="A2191" s="37" t="s">
        <v>11875</v>
      </c>
      <c r="B2191" s="38" t="s">
        <v>2255</v>
      </c>
    </row>
    <row r="2192" spans="1:2" x14ac:dyDescent="0.25">
      <c r="A2192" s="37" t="s">
        <v>11876</v>
      </c>
      <c r="B2192" s="38" t="s">
        <v>2256</v>
      </c>
    </row>
    <row r="2193" spans="1:2" x14ac:dyDescent="0.25">
      <c r="A2193" s="37" t="s">
        <v>11877</v>
      </c>
      <c r="B2193" s="38" t="s">
        <v>2257</v>
      </c>
    </row>
    <row r="2194" spans="1:2" x14ac:dyDescent="0.25">
      <c r="A2194" s="37" t="s">
        <v>11878</v>
      </c>
      <c r="B2194" s="38" t="s">
        <v>2258</v>
      </c>
    </row>
    <row r="2195" spans="1:2" x14ac:dyDescent="0.25">
      <c r="A2195" s="37" t="s">
        <v>11879</v>
      </c>
      <c r="B2195" s="38" t="s">
        <v>2259</v>
      </c>
    </row>
    <row r="2196" spans="1:2" x14ac:dyDescent="0.25">
      <c r="A2196" s="37" t="s">
        <v>11880</v>
      </c>
      <c r="B2196" s="38" t="s">
        <v>2260</v>
      </c>
    </row>
    <row r="2197" spans="1:2" x14ac:dyDescent="0.25">
      <c r="A2197" s="37" t="s">
        <v>11881</v>
      </c>
      <c r="B2197" s="38" t="s">
        <v>2261</v>
      </c>
    </row>
    <row r="2198" spans="1:2" x14ac:dyDescent="0.25">
      <c r="A2198" s="37" t="s">
        <v>11882</v>
      </c>
      <c r="B2198" s="38" t="s">
        <v>2262</v>
      </c>
    </row>
    <row r="2199" spans="1:2" x14ac:dyDescent="0.25">
      <c r="A2199" s="37" t="s">
        <v>11883</v>
      </c>
      <c r="B2199" s="38" t="s">
        <v>2263</v>
      </c>
    </row>
    <row r="2200" spans="1:2" x14ac:dyDescent="0.25">
      <c r="A2200" s="37" t="s">
        <v>11884</v>
      </c>
      <c r="B2200" s="38" t="s">
        <v>2264</v>
      </c>
    </row>
    <row r="2201" spans="1:2" x14ac:dyDescent="0.25">
      <c r="A2201" s="37" t="s">
        <v>11885</v>
      </c>
      <c r="B2201" s="38" t="s">
        <v>2265</v>
      </c>
    </row>
    <row r="2202" spans="1:2" x14ac:dyDescent="0.25">
      <c r="A2202" s="37" t="s">
        <v>11886</v>
      </c>
      <c r="B2202" s="38" t="s">
        <v>2266</v>
      </c>
    </row>
    <row r="2203" spans="1:2" x14ac:dyDescent="0.25">
      <c r="A2203" s="37" t="s">
        <v>11887</v>
      </c>
      <c r="B2203" s="38" t="s">
        <v>2267</v>
      </c>
    </row>
    <row r="2204" spans="1:2" x14ac:dyDescent="0.25">
      <c r="A2204" s="37" t="s">
        <v>11888</v>
      </c>
      <c r="B2204" s="38" t="s">
        <v>2268</v>
      </c>
    </row>
    <row r="2205" spans="1:2" x14ac:dyDescent="0.25">
      <c r="A2205" s="37" t="s">
        <v>11889</v>
      </c>
      <c r="B2205" s="38" t="s">
        <v>2269</v>
      </c>
    </row>
    <row r="2206" spans="1:2" x14ac:dyDescent="0.25">
      <c r="A2206" s="37" t="s">
        <v>11890</v>
      </c>
      <c r="B2206" s="38" t="s">
        <v>2270</v>
      </c>
    </row>
    <row r="2207" spans="1:2" x14ac:dyDescent="0.25">
      <c r="A2207" s="37" t="s">
        <v>11891</v>
      </c>
      <c r="B2207" s="38" t="s">
        <v>2271</v>
      </c>
    </row>
    <row r="2208" spans="1:2" x14ac:dyDescent="0.25">
      <c r="A2208" s="37" t="s">
        <v>11892</v>
      </c>
      <c r="B2208" s="38" t="s">
        <v>2272</v>
      </c>
    </row>
    <row r="2209" spans="1:2" x14ac:dyDescent="0.25">
      <c r="A2209" s="37" t="s">
        <v>11893</v>
      </c>
      <c r="B2209" s="38" t="s">
        <v>2273</v>
      </c>
    </row>
    <row r="2210" spans="1:2" x14ac:dyDescent="0.25">
      <c r="A2210" s="37" t="s">
        <v>11894</v>
      </c>
      <c r="B2210" s="38" t="s">
        <v>2274</v>
      </c>
    </row>
    <row r="2211" spans="1:2" x14ac:dyDescent="0.25">
      <c r="A2211" s="37" t="s">
        <v>11895</v>
      </c>
      <c r="B2211" s="38" t="s">
        <v>2275</v>
      </c>
    </row>
    <row r="2212" spans="1:2" x14ac:dyDescent="0.25">
      <c r="A2212" s="37" t="s">
        <v>11896</v>
      </c>
      <c r="B2212" s="38" t="s">
        <v>2276</v>
      </c>
    </row>
    <row r="2213" spans="1:2" x14ac:dyDescent="0.25">
      <c r="A2213" s="37" t="s">
        <v>11897</v>
      </c>
      <c r="B2213" s="38" t="s">
        <v>2277</v>
      </c>
    </row>
    <row r="2214" spans="1:2" x14ac:dyDescent="0.25">
      <c r="A2214" s="37" t="s">
        <v>11898</v>
      </c>
      <c r="B2214" s="38" t="s">
        <v>2278</v>
      </c>
    </row>
    <row r="2215" spans="1:2" x14ac:dyDescent="0.25">
      <c r="A2215" s="37" t="s">
        <v>11899</v>
      </c>
      <c r="B2215" s="38" t="s">
        <v>2279</v>
      </c>
    </row>
    <row r="2216" spans="1:2" x14ac:dyDescent="0.25">
      <c r="A2216" s="37" t="s">
        <v>11900</v>
      </c>
      <c r="B2216" s="38" t="s">
        <v>2280</v>
      </c>
    </row>
    <row r="2217" spans="1:2" x14ac:dyDescent="0.25">
      <c r="A2217" s="37" t="s">
        <v>11901</v>
      </c>
      <c r="B2217" s="38" t="s">
        <v>2281</v>
      </c>
    </row>
    <row r="2218" spans="1:2" x14ac:dyDescent="0.25">
      <c r="A2218" s="37" t="s">
        <v>11902</v>
      </c>
      <c r="B2218" s="38" t="s">
        <v>2282</v>
      </c>
    </row>
    <row r="2219" spans="1:2" x14ac:dyDescent="0.25">
      <c r="A2219" s="37" t="s">
        <v>11903</v>
      </c>
      <c r="B2219" s="38" t="s">
        <v>2283</v>
      </c>
    </row>
    <row r="2220" spans="1:2" x14ac:dyDescent="0.25">
      <c r="A2220" s="37" t="s">
        <v>11904</v>
      </c>
      <c r="B2220" s="38" t="s">
        <v>2284</v>
      </c>
    </row>
    <row r="2221" spans="1:2" x14ac:dyDescent="0.25">
      <c r="A2221" s="37" t="s">
        <v>11905</v>
      </c>
      <c r="B2221" s="38" t="s">
        <v>2285</v>
      </c>
    </row>
    <row r="2222" spans="1:2" x14ac:dyDescent="0.25">
      <c r="A2222" s="37" t="s">
        <v>11906</v>
      </c>
      <c r="B2222" s="38" t="s">
        <v>2286</v>
      </c>
    </row>
    <row r="2223" spans="1:2" x14ac:dyDescent="0.25">
      <c r="A2223" s="37" t="s">
        <v>11907</v>
      </c>
      <c r="B2223" s="38" t="s">
        <v>2287</v>
      </c>
    </row>
    <row r="2224" spans="1:2" x14ac:dyDescent="0.25">
      <c r="A2224" s="37" t="s">
        <v>11908</v>
      </c>
      <c r="B2224" s="38" t="s">
        <v>2288</v>
      </c>
    </row>
    <row r="2225" spans="1:2" x14ac:dyDescent="0.25">
      <c r="A2225" s="37" t="s">
        <v>11909</v>
      </c>
      <c r="B2225" s="38" t="s">
        <v>2289</v>
      </c>
    </row>
    <row r="2226" spans="1:2" x14ac:dyDescent="0.25">
      <c r="A2226" s="37" t="s">
        <v>11910</v>
      </c>
      <c r="B2226" s="38" t="s">
        <v>2290</v>
      </c>
    </row>
    <row r="2227" spans="1:2" x14ac:dyDescent="0.25">
      <c r="A2227" s="37" t="s">
        <v>11911</v>
      </c>
      <c r="B2227" s="38" t="s">
        <v>2291</v>
      </c>
    </row>
    <row r="2228" spans="1:2" x14ac:dyDescent="0.25">
      <c r="A2228" s="37" t="s">
        <v>11912</v>
      </c>
      <c r="B2228" s="38" t="s">
        <v>2292</v>
      </c>
    </row>
    <row r="2229" spans="1:2" x14ac:dyDescent="0.25">
      <c r="A2229" s="37" t="s">
        <v>11913</v>
      </c>
      <c r="B2229" s="38" t="s">
        <v>2293</v>
      </c>
    </row>
    <row r="2230" spans="1:2" x14ac:dyDescent="0.25">
      <c r="A2230" s="37" t="s">
        <v>11914</v>
      </c>
      <c r="B2230" s="38" t="s">
        <v>2294</v>
      </c>
    </row>
    <row r="2231" spans="1:2" x14ac:dyDescent="0.25">
      <c r="A2231" s="37" t="s">
        <v>11915</v>
      </c>
      <c r="B2231" s="38" t="s">
        <v>2295</v>
      </c>
    </row>
    <row r="2232" spans="1:2" x14ac:dyDescent="0.25">
      <c r="A2232" s="37" t="s">
        <v>11916</v>
      </c>
      <c r="B2232" s="38" t="s">
        <v>2296</v>
      </c>
    </row>
    <row r="2233" spans="1:2" x14ac:dyDescent="0.25">
      <c r="A2233" s="37" t="s">
        <v>11917</v>
      </c>
      <c r="B2233" s="38" t="s">
        <v>2297</v>
      </c>
    </row>
    <row r="2234" spans="1:2" x14ac:dyDescent="0.25">
      <c r="A2234" s="37" t="s">
        <v>11918</v>
      </c>
      <c r="B2234" s="38" t="s">
        <v>2298</v>
      </c>
    </row>
    <row r="2235" spans="1:2" x14ac:dyDescent="0.25">
      <c r="A2235" s="37" t="s">
        <v>11919</v>
      </c>
      <c r="B2235" s="38" t="s">
        <v>2299</v>
      </c>
    </row>
    <row r="2236" spans="1:2" x14ac:dyDescent="0.25">
      <c r="A2236" s="37" t="s">
        <v>11920</v>
      </c>
      <c r="B2236" s="38" t="s">
        <v>2300</v>
      </c>
    </row>
    <row r="2237" spans="1:2" x14ac:dyDescent="0.25">
      <c r="A2237" s="37" t="s">
        <v>11921</v>
      </c>
      <c r="B2237" s="38" t="s">
        <v>2301</v>
      </c>
    </row>
    <row r="2238" spans="1:2" x14ac:dyDescent="0.25">
      <c r="A2238" s="37" t="s">
        <v>11922</v>
      </c>
      <c r="B2238" s="38" t="s">
        <v>2302</v>
      </c>
    </row>
    <row r="2239" spans="1:2" x14ac:dyDescent="0.25">
      <c r="A2239" s="37" t="s">
        <v>11923</v>
      </c>
      <c r="B2239" s="38" t="s">
        <v>2303</v>
      </c>
    </row>
    <row r="2240" spans="1:2" x14ac:dyDescent="0.25">
      <c r="A2240" s="37" t="s">
        <v>11924</v>
      </c>
      <c r="B2240" s="38" t="s">
        <v>2304</v>
      </c>
    </row>
    <row r="2241" spans="1:2" x14ac:dyDescent="0.25">
      <c r="A2241" s="37" t="s">
        <v>11925</v>
      </c>
      <c r="B2241" s="38" t="s">
        <v>2305</v>
      </c>
    </row>
    <row r="2242" spans="1:2" x14ac:dyDescent="0.25">
      <c r="A2242" s="37" t="s">
        <v>11926</v>
      </c>
      <c r="B2242" s="38" t="s">
        <v>2306</v>
      </c>
    </row>
    <row r="2243" spans="1:2" x14ac:dyDescent="0.25">
      <c r="A2243" s="37" t="s">
        <v>11927</v>
      </c>
      <c r="B2243" s="38" t="s">
        <v>2307</v>
      </c>
    </row>
    <row r="2244" spans="1:2" x14ac:dyDescent="0.25">
      <c r="A2244" s="37" t="s">
        <v>11928</v>
      </c>
      <c r="B2244" s="38" t="s">
        <v>2308</v>
      </c>
    </row>
    <row r="2245" spans="1:2" x14ac:dyDescent="0.25">
      <c r="A2245" s="37" t="s">
        <v>11929</v>
      </c>
      <c r="B2245" s="38" t="s">
        <v>2309</v>
      </c>
    </row>
    <row r="2246" spans="1:2" x14ac:dyDescent="0.25">
      <c r="A2246" s="37" t="s">
        <v>11930</v>
      </c>
      <c r="B2246" s="38" t="s">
        <v>2310</v>
      </c>
    </row>
    <row r="2247" spans="1:2" x14ac:dyDescent="0.25">
      <c r="A2247" s="37" t="s">
        <v>11931</v>
      </c>
      <c r="B2247" s="38" t="s">
        <v>2311</v>
      </c>
    </row>
    <row r="2248" spans="1:2" x14ac:dyDescent="0.25">
      <c r="A2248" s="37" t="s">
        <v>11932</v>
      </c>
      <c r="B2248" s="38" t="s">
        <v>2312</v>
      </c>
    </row>
    <row r="2249" spans="1:2" x14ac:dyDescent="0.25">
      <c r="A2249" s="37" t="s">
        <v>11933</v>
      </c>
      <c r="B2249" s="38" t="s">
        <v>2313</v>
      </c>
    </row>
    <row r="2250" spans="1:2" x14ac:dyDescent="0.25">
      <c r="A2250" s="37" t="s">
        <v>11934</v>
      </c>
      <c r="B2250" s="38" t="s">
        <v>2314</v>
      </c>
    </row>
    <row r="2251" spans="1:2" x14ac:dyDescent="0.25">
      <c r="A2251" s="37" t="s">
        <v>11935</v>
      </c>
      <c r="B2251" s="38" t="s">
        <v>2315</v>
      </c>
    </row>
    <row r="2252" spans="1:2" x14ac:dyDescent="0.25">
      <c r="A2252" s="37" t="s">
        <v>11936</v>
      </c>
      <c r="B2252" s="38" t="s">
        <v>2316</v>
      </c>
    </row>
    <row r="2253" spans="1:2" x14ac:dyDescent="0.25">
      <c r="A2253" s="37" t="s">
        <v>11937</v>
      </c>
      <c r="B2253" s="38" t="s">
        <v>2317</v>
      </c>
    </row>
    <row r="2254" spans="1:2" x14ac:dyDescent="0.25">
      <c r="A2254" s="37" t="s">
        <v>11938</v>
      </c>
      <c r="B2254" s="38" t="s">
        <v>2318</v>
      </c>
    </row>
    <row r="2255" spans="1:2" x14ac:dyDescent="0.25">
      <c r="A2255" s="37" t="s">
        <v>11939</v>
      </c>
      <c r="B2255" s="38" t="s">
        <v>2319</v>
      </c>
    </row>
    <row r="2256" spans="1:2" x14ac:dyDescent="0.25">
      <c r="A2256" s="37" t="s">
        <v>11940</v>
      </c>
      <c r="B2256" s="38" t="s">
        <v>2320</v>
      </c>
    </row>
    <row r="2257" spans="1:2" x14ac:dyDescent="0.25">
      <c r="A2257" s="37" t="s">
        <v>11941</v>
      </c>
      <c r="B2257" s="38" t="s">
        <v>2321</v>
      </c>
    </row>
    <row r="2258" spans="1:2" x14ac:dyDescent="0.25">
      <c r="A2258" s="37" t="s">
        <v>11942</v>
      </c>
      <c r="B2258" s="38" t="s">
        <v>2322</v>
      </c>
    </row>
    <row r="2259" spans="1:2" x14ac:dyDescent="0.25">
      <c r="A2259" s="37" t="s">
        <v>11943</v>
      </c>
      <c r="B2259" s="38" t="s">
        <v>2323</v>
      </c>
    </row>
    <row r="2260" spans="1:2" x14ac:dyDescent="0.25">
      <c r="A2260" s="37" t="s">
        <v>11944</v>
      </c>
      <c r="B2260" s="38" t="s">
        <v>2324</v>
      </c>
    </row>
    <row r="2261" spans="1:2" x14ac:dyDescent="0.25">
      <c r="A2261" s="37" t="s">
        <v>11945</v>
      </c>
      <c r="B2261" s="38" t="s">
        <v>2325</v>
      </c>
    </row>
    <row r="2262" spans="1:2" x14ac:dyDescent="0.25">
      <c r="A2262" s="37" t="s">
        <v>11946</v>
      </c>
      <c r="B2262" s="38" t="s">
        <v>2326</v>
      </c>
    </row>
    <row r="2263" spans="1:2" x14ac:dyDescent="0.25">
      <c r="A2263" s="37" t="s">
        <v>11947</v>
      </c>
      <c r="B2263" s="38" t="s">
        <v>2327</v>
      </c>
    </row>
    <row r="2264" spans="1:2" x14ac:dyDescent="0.25">
      <c r="A2264" s="37" t="s">
        <v>11948</v>
      </c>
      <c r="B2264" s="38" t="s">
        <v>2328</v>
      </c>
    </row>
    <row r="2265" spans="1:2" x14ac:dyDescent="0.25">
      <c r="A2265" s="37" t="s">
        <v>11949</v>
      </c>
      <c r="B2265" s="38" t="s">
        <v>2329</v>
      </c>
    </row>
    <row r="2266" spans="1:2" x14ac:dyDescent="0.25">
      <c r="A2266" s="37" t="s">
        <v>11950</v>
      </c>
      <c r="B2266" s="38" t="s">
        <v>2330</v>
      </c>
    </row>
    <row r="2267" spans="1:2" x14ac:dyDescent="0.25">
      <c r="A2267" s="37" t="s">
        <v>11951</v>
      </c>
      <c r="B2267" s="38" t="s">
        <v>2331</v>
      </c>
    </row>
    <row r="2268" spans="1:2" x14ac:dyDescent="0.25">
      <c r="A2268" s="37" t="s">
        <v>11952</v>
      </c>
      <c r="B2268" s="38" t="s">
        <v>2332</v>
      </c>
    </row>
    <row r="2269" spans="1:2" x14ac:dyDescent="0.25">
      <c r="A2269" s="37" t="s">
        <v>11953</v>
      </c>
      <c r="B2269" s="38" t="s">
        <v>2333</v>
      </c>
    </row>
    <row r="2270" spans="1:2" x14ac:dyDescent="0.25">
      <c r="A2270" s="37" t="s">
        <v>11954</v>
      </c>
      <c r="B2270" s="38" t="s">
        <v>2334</v>
      </c>
    </row>
    <row r="2271" spans="1:2" x14ac:dyDescent="0.25">
      <c r="A2271" s="37" t="s">
        <v>11955</v>
      </c>
      <c r="B2271" s="38" t="s">
        <v>2335</v>
      </c>
    </row>
    <row r="2272" spans="1:2" x14ac:dyDescent="0.25">
      <c r="A2272" s="37" t="s">
        <v>11956</v>
      </c>
      <c r="B2272" s="38" t="s">
        <v>2336</v>
      </c>
    </row>
    <row r="2273" spans="1:2" x14ac:dyDescent="0.25">
      <c r="A2273" s="37" t="s">
        <v>11957</v>
      </c>
      <c r="B2273" s="38" t="s">
        <v>2337</v>
      </c>
    </row>
    <row r="2274" spans="1:2" x14ac:dyDescent="0.25">
      <c r="A2274" s="37" t="s">
        <v>11958</v>
      </c>
      <c r="B2274" s="38" t="s">
        <v>2338</v>
      </c>
    </row>
    <row r="2275" spans="1:2" x14ac:dyDescent="0.25">
      <c r="A2275" s="37" t="s">
        <v>11959</v>
      </c>
      <c r="B2275" s="38" t="s">
        <v>2339</v>
      </c>
    </row>
    <row r="2276" spans="1:2" x14ac:dyDescent="0.25">
      <c r="A2276" s="37" t="s">
        <v>11960</v>
      </c>
      <c r="B2276" s="38" t="s">
        <v>2340</v>
      </c>
    </row>
    <row r="2277" spans="1:2" x14ac:dyDescent="0.25">
      <c r="A2277" s="37" t="s">
        <v>11961</v>
      </c>
      <c r="B2277" s="38" t="s">
        <v>2341</v>
      </c>
    </row>
    <row r="2278" spans="1:2" x14ac:dyDescent="0.25">
      <c r="A2278" s="37" t="s">
        <v>11962</v>
      </c>
      <c r="B2278" s="38" t="s">
        <v>2342</v>
      </c>
    </row>
    <row r="2279" spans="1:2" x14ac:dyDescent="0.25">
      <c r="A2279" s="37" t="s">
        <v>11963</v>
      </c>
      <c r="B2279" s="38" t="s">
        <v>2343</v>
      </c>
    </row>
    <row r="2280" spans="1:2" x14ac:dyDescent="0.25">
      <c r="A2280" s="37" t="s">
        <v>11964</v>
      </c>
      <c r="B2280" s="38" t="s">
        <v>2344</v>
      </c>
    </row>
    <row r="2281" spans="1:2" x14ac:dyDescent="0.25">
      <c r="A2281" s="37" t="s">
        <v>11965</v>
      </c>
      <c r="B2281" s="38" t="s">
        <v>2345</v>
      </c>
    </row>
    <row r="2282" spans="1:2" x14ac:dyDescent="0.25">
      <c r="A2282" s="37" t="s">
        <v>11966</v>
      </c>
      <c r="B2282" s="38" t="s">
        <v>2346</v>
      </c>
    </row>
    <row r="2283" spans="1:2" x14ac:dyDescent="0.25">
      <c r="A2283" s="37" t="s">
        <v>11967</v>
      </c>
      <c r="B2283" s="38" t="s">
        <v>2347</v>
      </c>
    </row>
    <row r="2284" spans="1:2" x14ac:dyDescent="0.25">
      <c r="A2284" s="37" t="s">
        <v>11968</v>
      </c>
      <c r="B2284" s="38" t="s">
        <v>2348</v>
      </c>
    </row>
    <row r="2285" spans="1:2" x14ac:dyDescent="0.25">
      <c r="A2285" s="37" t="s">
        <v>11969</v>
      </c>
      <c r="B2285" s="38" t="s">
        <v>2349</v>
      </c>
    </row>
    <row r="2286" spans="1:2" x14ac:dyDescent="0.25">
      <c r="A2286" s="37" t="s">
        <v>11970</v>
      </c>
      <c r="B2286" s="38" t="s">
        <v>2350</v>
      </c>
    </row>
    <row r="2287" spans="1:2" x14ac:dyDescent="0.25">
      <c r="A2287" s="37" t="s">
        <v>11971</v>
      </c>
      <c r="B2287" s="38" t="s">
        <v>2351</v>
      </c>
    </row>
    <row r="2288" spans="1:2" x14ac:dyDescent="0.25">
      <c r="A2288" s="37" t="s">
        <v>11972</v>
      </c>
      <c r="B2288" s="38" t="s">
        <v>2352</v>
      </c>
    </row>
    <row r="2289" spans="1:2" x14ac:dyDescent="0.25">
      <c r="A2289" s="37" t="s">
        <v>11973</v>
      </c>
      <c r="B2289" s="38" t="s">
        <v>2353</v>
      </c>
    </row>
    <row r="2290" spans="1:2" x14ac:dyDescent="0.25">
      <c r="A2290" s="37" t="s">
        <v>11974</v>
      </c>
      <c r="B2290" s="38" t="s">
        <v>2354</v>
      </c>
    </row>
    <row r="2291" spans="1:2" x14ac:dyDescent="0.25">
      <c r="A2291" s="37" t="s">
        <v>11975</v>
      </c>
      <c r="B2291" s="38" t="s">
        <v>2355</v>
      </c>
    </row>
    <row r="2292" spans="1:2" x14ac:dyDescent="0.25">
      <c r="A2292" s="37" t="s">
        <v>11976</v>
      </c>
      <c r="B2292" s="38" t="s">
        <v>2356</v>
      </c>
    </row>
    <row r="2293" spans="1:2" x14ac:dyDescent="0.25">
      <c r="A2293" s="37" t="s">
        <v>11977</v>
      </c>
      <c r="B2293" s="38" t="s">
        <v>2357</v>
      </c>
    </row>
    <row r="2294" spans="1:2" x14ac:dyDescent="0.25">
      <c r="A2294" s="37" t="s">
        <v>11978</v>
      </c>
      <c r="B2294" s="38" t="s">
        <v>2358</v>
      </c>
    </row>
    <row r="2295" spans="1:2" x14ac:dyDescent="0.25">
      <c r="A2295" s="37" t="s">
        <v>11979</v>
      </c>
      <c r="B2295" s="38" t="s">
        <v>2359</v>
      </c>
    </row>
    <row r="2296" spans="1:2" x14ac:dyDescent="0.25">
      <c r="A2296" s="37" t="s">
        <v>11980</v>
      </c>
      <c r="B2296" s="38" t="s">
        <v>2360</v>
      </c>
    </row>
    <row r="2297" spans="1:2" x14ac:dyDescent="0.25">
      <c r="A2297" s="37" t="s">
        <v>11981</v>
      </c>
      <c r="B2297" s="38" t="s">
        <v>2361</v>
      </c>
    </row>
    <row r="2298" spans="1:2" x14ac:dyDescent="0.25">
      <c r="A2298" s="37" t="s">
        <v>11982</v>
      </c>
      <c r="B2298" s="38" t="s">
        <v>2362</v>
      </c>
    </row>
    <row r="2299" spans="1:2" x14ac:dyDescent="0.25">
      <c r="A2299" s="37" t="s">
        <v>11983</v>
      </c>
      <c r="B2299" s="38" t="s">
        <v>2363</v>
      </c>
    </row>
    <row r="2300" spans="1:2" x14ac:dyDescent="0.25">
      <c r="A2300" s="37" t="s">
        <v>11984</v>
      </c>
      <c r="B2300" s="38" t="s">
        <v>2364</v>
      </c>
    </row>
    <row r="2301" spans="1:2" x14ac:dyDescent="0.25">
      <c r="A2301" s="37" t="s">
        <v>11985</v>
      </c>
      <c r="B2301" s="38" t="s">
        <v>2365</v>
      </c>
    </row>
    <row r="2302" spans="1:2" x14ac:dyDescent="0.25">
      <c r="A2302" s="37" t="s">
        <v>11986</v>
      </c>
      <c r="B2302" s="38" t="s">
        <v>2366</v>
      </c>
    </row>
    <row r="2303" spans="1:2" x14ac:dyDescent="0.25">
      <c r="A2303" s="37" t="s">
        <v>11987</v>
      </c>
      <c r="B2303" s="38" t="s">
        <v>2367</v>
      </c>
    </row>
    <row r="2304" spans="1:2" x14ac:dyDescent="0.25">
      <c r="A2304" s="37" t="s">
        <v>11988</v>
      </c>
      <c r="B2304" s="38" t="s">
        <v>2368</v>
      </c>
    </row>
    <row r="2305" spans="1:2" x14ac:dyDescent="0.25">
      <c r="A2305" s="37" t="s">
        <v>11989</v>
      </c>
      <c r="B2305" s="38" t="s">
        <v>2369</v>
      </c>
    </row>
    <row r="2306" spans="1:2" x14ac:dyDescent="0.25">
      <c r="A2306" s="37" t="s">
        <v>11990</v>
      </c>
      <c r="B2306" s="38" t="s">
        <v>2370</v>
      </c>
    </row>
    <row r="2307" spans="1:2" x14ac:dyDescent="0.25">
      <c r="A2307" s="37" t="s">
        <v>11991</v>
      </c>
      <c r="B2307" s="38" t="s">
        <v>2371</v>
      </c>
    </row>
    <row r="2308" spans="1:2" x14ac:dyDescent="0.25">
      <c r="A2308" s="37" t="s">
        <v>11992</v>
      </c>
      <c r="B2308" s="38" t="s">
        <v>2372</v>
      </c>
    </row>
    <row r="2309" spans="1:2" x14ac:dyDescent="0.25">
      <c r="A2309" s="37" t="s">
        <v>11993</v>
      </c>
      <c r="B2309" s="38" t="s">
        <v>2373</v>
      </c>
    </row>
    <row r="2310" spans="1:2" x14ac:dyDescent="0.25">
      <c r="A2310" s="37" t="s">
        <v>11994</v>
      </c>
      <c r="B2310" s="38" t="s">
        <v>2374</v>
      </c>
    </row>
    <row r="2311" spans="1:2" x14ac:dyDescent="0.25">
      <c r="A2311" s="37" t="s">
        <v>11995</v>
      </c>
      <c r="B2311" s="38" t="s">
        <v>2375</v>
      </c>
    </row>
    <row r="2312" spans="1:2" x14ac:dyDescent="0.25">
      <c r="A2312" s="37" t="s">
        <v>11996</v>
      </c>
      <c r="B2312" s="38" t="s">
        <v>2376</v>
      </c>
    </row>
    <row r="2313" spans="1:2" x14ac:dyDescent="0.25">
      <c r="A2313" s="37" t="s">
        <v>11997</v>
      </c>
      <c r="B2313" s="38" t="s">
        <v>2377</v>
      </c>
    </row>
    <row r="2314" spans="1:2" x14ac:dyDescent="0.25">
      <c r="A2314" s="37" t="s">
        <v>11998</v>
      </c>
      <c r="B2314" s="38" t="s">
        <v>2378</v>
      </c>
    </row>
    <row r="2315" spans="1:2" x14ac:dyDescent="0.25">
      <c r="A2315" s="37" t="s">
        <v>11999</v>
      </c>
      <c r="B2315" s="38" t="s">
        <v>2379</v>
      </c>
    </row>
    <row r="2316" spans="1:2" x14ac:dyDescent="0.25">
      <c r="A2316" s="37" t="s">
        <v>12000</v>
      </c>
      <c r="B2316" s="38" t="s">
        <v>2380</v>
      </c>
    </row>
    <row r="2317" spans="1:2" x14ac:dyDescent="0.25">
      <c r="A2317" s="37" t="s">
        <v>12001</v>
      </c>
      <c r="B2317" s="38" t="s">
        <v>2381</v>
      </c>
    </row>
    <row r="2318" spans="1:2" x14ac:dyDescent="0.25">
      <c r="A2318" s="37" t="s">
        <v>12002</v>
      </c>
      <c r="B2318" s="38" t="s">
        <v>2382</v>
      </c>
    </row>
    <row r="2319" spans="1:2" x14ac:dyDescent="0.25">
      <c r="A2319" s="37" t="s">
        <v>12003</v>
      </c>
      <c r="B2319" s="38" t="s">
        <v>2383</v>
      </c>
    </row>
    <row r="2320" spans="1:2" x14ac:dyDescent="0.25">
      <c r="A2320" s="37" t="s">
        <v>12004</v>
      </c>
      <c r="B2320" s="38" t="s">
        <v>2384</v>
      </c>
    </row>
    <row r="2321" spans="1:2" x14ac:dyDescent="0.25">
      <c r="A2321" s="37" t="s">
        <v>12005</v>
      </c>
      <c r="B2321" s="38" t="s">
        <v>2385</v>
      </c>
    </row>
    <row r="2322" spans="1:2" x14ac:dyDescent="0.25">
      <c r="A2322" s="37" t="s">
        <v>12006</v>
      </c>
      <c r="B2322" s="38" t="s">
        <v>2386</v>
      </c>
    </row>
    <row r="2323" spans="1:2" x14ac:dyDescent="0.25">
      <c r="A2323" s="37" t="s">
        <v>12007</v>
      </c>
      <c r="B2323" s="38" t="s">
        <v>2387</v>
      </c>
    </row>
    <row r="2324" spans="1:2" x14ac:dyDescent="0.25">
      <c r="A2324" s="37" t="s">
        <v>12008</v>
      </c>
      <c r="B2324" s="38" t="s">
        <v>2388</v>
      </c>
    </row>
    <row r="2325" spans="1:2" x14ac:dyDescent="0.25">
      <c r="A2325" s="37" t="s">
        <v>12009</v>
      </c>
      <c r="B2325" s="38" t="s">
        <v>2389</v>
      </c>
    </row>
    <row r="2326" spans="1:2" x14ac:dyDescent="0.25">
      <c r="A2326" s="37" t="s">
        <v>12010</v>
      </c>
      <c r="B2326" s="38" t="s">
        <v>2390</v>
      </c>
    </row>
    <row r="2327" spans="1:2" x14ac:dyDescent="0.25">
      <c r="A2327" s="37" t="s">
        <v>12011</v>
      </c>
      <c r="B2327" s="38" t="s">
        <v>2391</v>
      </c>
    </row>
    <row r="2328" spans="1:2" x14ac:dyDescent="0.25">
      <c r="A2328" s="37" t="s">
        <v>12012</v>
      </c>
      <c r="B2328" s="38" t="s">
        <v>2392</v>
      </c>
    </row>
    <row r="2329" spans="1:2" x14ac:dyDescent="0.25">
      <c r="A2329" s="37" t="s">
        <v>12013</v>
      </c>
      <c r="B2329" s="38" t="s">
        <v>2393</v>
      </c>
    </row>
    <row r="2330" spans="1:2" x14ac:dyDescent="0.25">
      <c r="A2330" s="37" t="s">
        <v>12014</v>
      </c>
      <c r="B2330" s="38" t="s">
        <v>2394</v>
      </c>
    </row>
    <row r="2331" spans="1:2" x14ac:dyDescent="0.25">
      <c r="A2331" s="37" t="s">
        <v>12015</v>
      </c>
      <c r="B2331" s="38" t="s">
        <v>2395</v>
      </c>
    </row>
    <row r="2332" spans="1:2" x14ac:dyDescent="0.25">
      <c r="A2332" s="37" t="s">
        <v>12016</v>
      </c>
      <c r="B2332" s="38" t="s">
        <v>2396</v>
      </c>
    </row>
    <row r="2333" spans="1:2" x14ac:dyDescent="0.25">
      <c r="A2333" s="37" t="s">
        <v>12017</v>
      </c>
      <c r="B2333" s="38" t="s">
        <v>2397</v>
      </c>
    </row>
    <row r="2334" spans="1:2" x14ac:dyDescent="0.25">
      <c r="A2334" s="37" t="s">
        <v>12018</v>
      </c>
      <c r="B2334" s="38" t="s">
        <v>2398</v>
      </c>
    </row>
    <row r="2335" spans="1:2" x14ac:dyDescent="0.25">
      <c r="A2335" s="37" t="s">
        <v>12019</v>
      </c>
      <c r="B2335" s="38" t="s">
        <v>2399</v>
      </c>
    </row>
    <row r="2336" spans="1:2" x14ac:dyDescent="0.25">
      <c r="A2336" s="37" t="s">
        <v>12020</v>
      </c>
      <c r="B2336" s="38" t="s">
        <v>2400</v>
      </c>
    </row>
    <row r="2337" spans="1:2" x14ac:dyDescent="0.25">
      <c r="A2337" s="37" t="s">
        <v>12021</v>
      </c>
      <c r="B2337" s="38" t="s">
        <v>2401</v>
      </c>
    </row>
    <row r="2338" spans="1:2" x14ac:dyDescent="0.25">
      <c r="A2338" s="37" t="s">
        <v>12022</v>
      </c>
      <c r="B2338" s="38" t="s">
        <v>2402</v>
      </c>
    </row>
    <row r="2339" spans="1:2" x14ac:dyDescent="0.25">
      <c r="A2339" s="37" t="s">
        <v>12023</v>
      </c>
      <c r="B2339" s="38" t="s">
        <v>2403</v>
      </c>
    </row>
    <row r="2340" spans="1:2" x14ac:dyDescent="0.25">
      <c r="A2340" s="37" t="s">
        <v>12024</v>
      </c>
      <c r="B2340" s="38" t="s">
        <v>2404</v>
      </c>
    </row>
    <row r="2341" spans="1:2" x14ac:dyDescent="0.25">
      <c r="A2341" s="37" t="s">
        <v>12025</v>
      </c>
      <c r="B2341" s="38" t="s">
        <v>2405</v>
      </c>
    </row>
    <row r="2342" spans="1:2" x14ac:dyDescent="0.25">
      <c r="A2342" s="37" t="s">
        <v>12026</v>
      </c>
      <c r="B2342" s="38" t="s">
        <v>2406</v>
      </c>
    </row>
    <row r="2343" spans="1:2" x14ac:dyDescent="0.25">
      <c r="A2343" s="37" t="s">
        <v>12027</v>
      </c>
      <c r="B2343" s="38" t="s">
        <v>2407</v>
      </c>
    </row>
    <row r="2344" spans="1:2" x14ac:dyDescent="0.25">
      <c r="A2344" s="37" t="s">
        <v>12028</v>
      </c>
      <c r="B2344" s="38" t="s">
        <v>2408</v>
      </c>
    </row>
    <row r="2345" spans="1:2" x14ac:dyDescent="0.25">
      <c r="A2345" s="37" t="s">
        <v>12029</v>
      </c>
      <c r="B2345" s="38" t="s">
        <v>2409</v>
      </c>
    </row>
    <row r="2346" spans="1:2" x14ac:dyDescent="0.25">
      <c r="A2346" s="37" t="s">
        <v>12030</v>
      </c>
      <c r="B2346" s="38" t="s">
        <v>2410</v>
      </c>
    </row>
    <row r="2347" spans="1:2" x14ac:dyDescent="0.25">
      <c r="A2347" s="37" t="s">
        <v>12031</v>
      </c>
      <c r="B2347" s="38" t="s">
        <v>2411</v>
      </c>
    </row>
    <row r="2348" spans="1:2" x14ac:dyDescent="0.25">
      <c r="A2348" s="37" t="s">
        <v>12032</v>
      </c>
      <c r="B2348" s="38" t="s">
        <v>2412</v>
      </c>
    </row>
    <row r="2349" spans="1:2" x14ac:dyDescent="0.25">
      <c r="A2349" s="37" t="s">
        <v>12033</v>
      </c>
      <c r="B2349" s="38" t="s">
        <v>2413</v>
      </c>
    </row>
    <row r="2350" spans="1:2" x14ac:dyDescent="0.25">
      <c r="A2350" s="37" t="s">
        <v>12034</v>
      </c>
      <c r="B2350" s="38" t="s">
        <v>2414</v>
      </c>
    </row>
    <row r="2351" spans="1:2" x14ac:dyDescent="0.25">
      <c r="A2351" s="37" t="s">
        <v>12035</v>
      </c>
      <c r="B2351" s="38" t="s">
        <v>2415</v>
      </c>
    </row>
    <row r="2352" spans="1:2" x14ac:dyDescent="0.25">
      <c r="A2352" s="37" t="s">
        <v>12036</v>
      </c>
      <c r="B2352" s="38" t="s">
        <v>2416</v>
      </c>
    </row>
    <row r="2353" spans="1:2" x14ac:dyDescent="0.25">
      <c r="A2353" s="37" t="s">
        <v>12037</v>
      </c>
      <c r="B2353" s="38" t="s">
        <v>2417</v>
      </c>
    </row>
    <row r="2354" spans="1:2" x14ac:dyDescent="0.25">
      <c r="A2354" s="37" t="s">
        <v>12038</v>
      </c>
      <c r="B2354" s="38" t="s">
        <v>2418</v>
      </c>
    </row>
    <row r="2355" spans="1:2" x14ac:dyDescent="0.25">
      <c r="A2355" s="37" t="s">
        <v>12039</v>
      </c>
      <c r="B2355" s="38" t="s">
        <v>2419</v>
      </c>
    </row>
    <row r="2356" spans="1:2" x14ac:dyDescent="0.25">
      <c r="A2356" s="37" t="s">
        <v>12040</v>
      </c>
      <c r="B2356" s="38" t="s">
        <v>2420</v>
      </c>
    </row>
    <row r="2357" spans="1:2" x14ac:dyDescent="0.25">
      <c r="A2357" s="37" t="s">
        <v>12041</v>
      </c>
      <c r="B2357" s="38" t="s">
        <v>2421</v>
      </c>
    </row>
    <row r="2358" spans="1:2" x14ac:dyDescent="0.25">
      <c r="A2358" s="37" t="s">
        <v>12042</v>
      </c>
      <c r="B2358" s="38" t="s">
        <v>2422</v>
      </c>
    </row>
    <row r="2359" spans="1:2" x14ac:dyDescent="0.25">
      <c r="A2359" s="37" t="s">
        <v>12043</v>
      </c>
      <c r="B2359" s="38" t="s">
        <v>2423</v>
      </c>
    </row>
    <row r="2360" spans="1:2" x14ac:dyDescent="0.25">
      <c r="A2360" s="37" t="s">
        <v>12044</v>
      </c>
      <c r="B2360" s="38" t="s">
        <v>2424</v>
      </c>
    </row>
    <row r="2361" spans="1:2" x14ac:dyDescent="0.25">
      <c r="A2361" s="37" t="s">
        <v>12045</v>
      </c>
      <c r="B2361" s="38" t="s">
        <v>2425</v>
      </c>
    </row>
    <row r="2362" spans="1:2" x14ac:dyDescent="0.25">
      <c r="A2362" s="37" t="s">
        <v>12046</v>
      </c>
      <c r="B2362" s="38" t="s">
        <v>2426</v>
      </c>
    </row>
    <row r="2363" spans="1:2" x14ac:dyDescent="0.25">
      <c r="A2363" s="37" t="s">
        <v>12047</v>
      </c>
      <c r="B2363" s="38" t="s">
        <v>2427</v>
      </c>
    </row>
    <row r="2364" spans="1:2" x14ac:dyDescent="0.25">
      <c r="A2364" s="37" t="s">
        <v>12048</v>
      </c>
      <c r="B2364" s="38" t="s">
        <v>2428</v>
      </c>
    </row>
    <row r="2365" spans="1:2" x14ac:dyDescent="0.25">
      <c r="A2365" s="37" t="s">
        <v>12049</v>
      </c>
      <c r="B2365" s="38" t="s">
        <v>2429</v>
      </c>
    </row>
    <row r="2366" spans="1:2" x14ac:dyDescent="0.25">
      <c r="A2366" s="37" t="s">
        <v>12050</v>
      </c>
      <c r="B2366" s="38" t="s">
        <v>2430</v>
      </c>
    </row>
    <row r="2367" spans="1:2" x14ac:dyDescent="0.25">
      <c r="A2367" s="37" t="s">
        <v>12051</v>
      </c>
      <c r="B2367" s="38" t="s">
        <v>2431</v>
      </c>
    </row>
    <row r="2368" spans="1:2" x14ac:dyDescent="0.25">
      <c r="A2368" s="37" t="s">
        <v>12052</v>
      </c>
      <c r="B2368" s="38" t="s">
        <v>2432</v>
      </c>
    </row>
    <row r="2369" spans="1:2" x14ac:dyDescent="0.25">
      <c r="A2369" s="37" t="s">
        <v>12053</v>
      </c>
      <c r="B2369" s="38" t="s">
        <v>2433</v>
      </c>
    </row>
    <row r="2370" spans="1:2" x14ac:dyDescent="0.25">
      <c r="A2370" s="37" t="s">
        <v>12054</v>
      </c>
      <c r="B2370" s="38" t="s">
        <v>2434</v>
      </c>
    </row>
    <row r="2371" spans="1:2" x14ac:dyDescent="0.25">
      <c r="A2371" s="37" t="s">
        <v>12055</v>
      </c>
      <c r="B2371" s="38" t="s">
        <v>2435</v>
      </c>
    </row>
    <row r="2372" spans="1:2" x14ac:dyDescent="0.25">
      <c r="A2372" s="37" t="s">
        <v>12056</v>
      </c>
      <c r="B2372" s="38" t="s">
        <v>2436</v>
      </c>
    </row>
    <row r="2373" spans="1:2" x14ac:dyDescent="0.25">
      <c r="A2373" s="37" t="s">
        <v>12057</v>
      </c>
      <c r="B2373" s="38" t="s">
        <v>2437</v>
      </c>
    </row>
    <row r="2374" spans="1:2" x14ac:dyDescent="0.25">
      <c r="A2374" s="37" t="s">
        <v>12058</v>
      </c>
      <c r="B2374" s="38" t="s">
        <v>2438</v>
      </c>
    </row>
    <row r="2375" spans="1:2" x14ac:dyDescent="0.25">
      <c r="A2375" s="37" t="s">
        <v>12059</v>
      </c>
      <c r="B2375" s="38" t="s">
        <v>2439</v>
      </c>
    </row>
    <row r="2376" spans="1:2" x14ac:dyDescent="0.25">
      <c r="A2376" s="37" t="s">
        <v>12060</v>
      </c>
      <c r="B2376" s="38" t="s">
        <v>2440</v>
      </c>
    </row>
    <row r="2377" spans="1:2" x14ac:dyDescent="0.25">
      <c r="A2377" s="37" t="s">
        <v>12061</v>
      </c>
      <c r="B2377" s="38" t="s">
        <v>2441</v>
      </c>
    </row>
    <row r="2378" spans="1:2" x14ac:dyDescent="0.25">
      <c r="A2378" s="37" t="s">
        <v>12062</v>
      </c>
      <c r="B2378" s="38" t="s">
        <v>2442</v>
      </c>
    </row>
    <row r="2379" spans="1:2" x14ac:dyDescent="0.25">
      <c r="A2379" s="37" t="s">
        <v>12063</v>
      </c>
      <c r="B2379" s="38" t="s">
        <v>2443</v>
      </c>
    </row>
    <row r="2380" spans="1:2" x14ac:dyDescent="0.25">
      <c r="A2380" s="37" t="s">
        <v>12064</v>
      </c>
      <c r="B2380" s="38" t="s">
        <v>2444</v>
      </c>
    </row>
    <row r="2381" spans="1:2" x14ac:dyDescent="0.25">
      <c r="A2381" s="37" t="s">
        <v>12065</v>
      </c>
      <c r="B2381" s="38" t="s">
        <v>2445</v>
      </c>
    </row>
    <row r="2382" spans="1:2" x14ac:dyDescent="0.25">
      <c r="A2382" s="37" t="s">
        <v>12066</v>
      </c>
      <c r="B2382" s="38" t="s">
        <v>2446</v>
      </c>
    </row>
    <row r="2383" spans="1:2" x14ac:dyDescent="0.25">
      <c r="A2383" s="37" t="s">
        <v>12067</v>
      </c>
      <c r="B2383" s="38" t="s">
        <v>2447</v>
      </c>
    </row>
    <row r="2384" spans="1:2" x14ac:dyDescent="0.25">
      <c r="A2384" s="37" t="s">
        <v>12068</v>
      </c>
      <c r="B2384" s="38" t="s">
        <v>2448</v>
      </c>
    </row>
    <row r="2385" spans="1:2" x14ac:dyDescent="0.25">
      <c r="A2385" s="37" t="s">
        <v>12069</v>
      </c>
      <c r="B2385" s="38" t="s">
        <v>2449</v>
      </c>
    </row>
    <row r="2386" spans="1:2" x14ac:dyDescent="0.25">
      <c r="A2386" s="37" t="s">
        <v>12070</v>
      </c>
      <c r="B2386" s="38" t="s">
        <v>2450</v>
      </c>
    </row>
    <row r="2387" spans="1:2" x14ac:dyDescent="0.25">
      <c r="A2387" s="37" t="s">
        <v>12071</v>
      </c>
      <c r="B2387" s="38" t="s">
        <v>2451</v>
      </c>
    </row>
    <row r="2388" spans="1:2" x14ac:dyDescent="0.25">
      <c r="A2388" s="37" t="s">
        <v>12072</v>
      </c>
      <c r="B2388" s="38" t="s">
        <v>2452</v>
      </c>
    </row>
    <row r="2389" spans="1:2" x14ac:dyDescent="0.25">
      <c r="A2389" s="37" t="s">
        <v>12073</v>
      </c>
      <c r="B2389" s="38" t="s">
        <v>2453</v>
      </c>
    </row>
    <row r="2390" spans="1:2" x14ac:dyDescent="0.25">
      <c r="A2390" s="37" t="s">
        <v>12074</v>
      </c>
      <c r="B2390" s="38" t="s">
        <v>2454</v>
      </c>
    </row>
    <row r="2391" spans="1:2" x14ac:dyDescent="0.25">
      <c r="A2391" s="37" t="s">
        <v>12075</v>
      </c>
      <c r="B2391" s="38" t="s">
        <v>2455</v>
      </c>
    </row>
    <row r="2392" spans="1:2" x14ac:dyDescent="0.25">
      <c r="A2392" s="37" t="s">
        <v>12076</v>
      </c>
      <c r="B2392" s="38" t="s">
        <v>2456</v>
      </c>
    </row>
    <row r="2393" spans="1:2" x14ac:dyDescent="0.25">
      <c r="A2393" s="37" t="s">
        <v>12077</v>
      </c>
      <c r="B2393" s="38" t="s">
        <v>2457</v>
      </c>
    </row>
    <row r="2394" spans="1:2" x14ac:dyDescent="0.25">
      <c r="A2394" s="37" t="s">
        <v>12078</v>
      </c>
      <c r="B2394" s="38" t="s">
        <v>2458</v>
      </c>
    </row>
    <row r="2395" spans="1:2" x14ac:dyDescent="0.25">
      <c r="A2395" s="37" t="s">
        <v>12079</v>
      </c>
      <c r="B2395" s="38" t="s">
        <v>2459</v>
      </c>
    </row>
    <row r="2396" spans="1:2" x14ac:dyDescent="0.25">
      <c r="A2396" s="37" t="s">
        <v>12080</v>
      </c>
      <c r="B2396" s="38" t="s">
        <v>2460</v>
      </c>
    </row>
    <row r="2397" spans="1:2" x14ac:dyDescent="0.25">
      <c r="A2397" s="37" t="s">
        <v>12081</v>
      </c>
      <c r="B2397" s="38" t="s">
        <v>2461</v>
      </c>
    </row>
    <row r="2398" spans="1:2" x14ac:dyDescent="0.25">
      <c r="A2398" s="37" t="s">
        <v>12082</v>
      </c>
      <c r="B2398" s="38" t="s">
        <v>2462</v>
      </c>
    </row>
    <row r="2399" spans="1:2" x14ac:dyDescent="0.25">
      <c r="A2399" s="37" t="s">
        <v>12083</v>
      </c>
      <c r="B2399" s="38" t="s">
        <v>2463</v>
      </c>
    </row>
    <row r="2400" spans="1:2" x14ac:dyDescent="0.25">
      <c r="A2400" s="37" t="s">
        <v>12084</v>
      </c>
      <c r="B2400" s="38" t="s">
        <v>2464</v>
      </c>
    </row>
    <row r="2401" spans="1:2" x14ac:dyDescent="0.25">
      <c r="A2401" s="37" t="s">
        <v>12085</v>
      </c>
      <c r="B2401" s="38" t="s">
        <v>2465</v>
      </c>
    </row>
    <row r="2402" spans="1:2" x14ac:dyDescent="0.25">
      <c r="A2402" s="37" t="s">
        <v>12086</v>
      </c>
      <c r="B2402" s="38" t="s">
        <v>2466</v>
      </c>
    </row>
    <row r="2403" spans="1:2" x14ac:dyDescent="0.25">
      <c r="A2403" s="37" t="s">
        <v>12087</v>
      </c>
      <c r="B2403" s="38" t="s">
        <v>2467</v>
      </c>
    </row>
    <row r="2404" spans="1:2" x14ac:dyDescent="0.25">
      <c r="A2404" s="37" t="s">
        <v>12088</v>
      </c>
      <c r="B2404" s="38" t="s">
        <v>2468</v>
      </c>
    </row>
    <row r="2405" spans="1:2" x14ac:dyDescent="0.25">
      <c r="A2405" s="37" t="s">
        <v>12089</v>
      </c>
      <c r="B2405" s="38" t="s">
        <v>2469</v>
      </c>
    </row>
    <row r="2406" spans="1:2" x14ac:dyDescent="0.25">
      <c r="A2406" s="37" t="s">
        <v>12090</v>
      </c>
      <c r="B2406" s="38" t="s">
        <v>2470</v>
      </c>
    </row>
    <row r="2407" spans="1:2" x14ac:dyDescent="0.25">
      <c r="A2407" s="37" t="s">
        <v>12091</v>
      </c>
      <c r="B2407" s="38" t="s">
        <v>2471</v>
      </c>
    </row>
    <row r="2408" spans="1:2" x14ac:dyDescent="0.25">
      <c r="A2408" s="37" t="s">
        <v>12092</v>
      </c>
      <c r="B2408" s="38" t="s">
        <v>2472</v>
      </c>
    </row>
    <row r="2409" spans="1:2" x14ac:dyDescent="0.25">
      <c r="A2409" s="37" t="s">
        <v>12093</v>
      </c>
      <c r="B2409" s="38" t="s">
        <v>2473</v>
      </c>
    </row>
    <row r="2410" spans="1:2" x14ac:dyDescent="0.25">
      <c r="A2410" s="37" t="s">
        <v>12094</v>
      </c>
      <c r="B2410" s="38" t="s">
        <v>2474</v>
      </c>
    </row>
    <row r="2411" spans="1:2" x14ac:dyDescent="0.25">
      <c r="A2411" s="37" t="s">
        <v>12095</v>
      </c>
      <c r="B2411" s="38" t="s">
        <v>2475</v>
      </c>
    </row>
    <row r="2412" spans="1:2" x14ac:dyDescent="0.25">
      <c r="A2412" s="37" t="s">
        <v>12096</v>
      </c>
      <c r="B2412" s="38" t="s">
        <v>2476</v>
      </c>
    </row>
    <row r="2413" spans="1:2" x14ac:dyDescent="0.25">
      <c r="A2413" s="37" t="s">
        <v>12097</v>
      </c>
      <c r="B2413" s="38" t="s">
        <v>2477</v>
      </c>
    </row>
    <row r="2414" spans="1:2" x14ac:dyDescent="0.25">
      <c r="A2414" s="37" t="s">
        <v>12098</v>
      </c>
      <c r="B2414" s="38" t="s">
        <v>2478</v>
      </c>
    </row>
    <row r="2415" spans="1:2" x14ac:dyDescent="0.25">
      <c r="A2415" s="37" t="s">
        <v>12099</v>
      </c>
      <c r="B2415" s="38" t="s">
        <v>2479</v>
      </c>
    </row>
    <row r="2416" spans="1:2" x14ac:dyDescent="0.25">
      <c r="A2416" s="37" t="s">
        <v>12100</v>
      </c>
      <c r="B2416" s="38" t="s">
        <v>2480</v>
      </c>
    </row>
    <row r="2417" spans="1:2" x14ac:dyDescent="0.25">
      <c r="A2417" s="37" t="s">
        <v>12101</v>
      </c>
      <c r="B2417" s="38" t="s">
        <v>2481</v>
      </c>
    </row>
    <row r="2418" spans="1:2" x14ac:dyDescent="0.25">
      <c r="A2418" s="37" t="s">
        <v>12102</v>
      </c>
      <c r="B2418" s="38" t="s">
        <v>2482</v>
      </c>
    </row>
    <row r="2419" spans="1:2" x14ac:dyDescent="0.25">
      <c r="A2419" s="37" t="s">
        <v>12103</v>
      </c>
      <c r="B2419" s="38" t="s">
        <v>2483</v>
      </c>
    </row>
    <row r="2420" spans="1:2" x14ac:dyDescent="0.25">
      <c r="A2420" s="37" t="s">
        <v>12104</v>
      </c>
      <c r="B2420" s="38" t="s">
        <v>2484</v>
      </c>
    </row>
    <row r="2421" spans="1:2" x14ac:dyDescent="0.25">
      <c r="A2421" s="37" t="s">
        <v>12105</v>
      </c>
      <c r="B2421" s="38" t="s">
        <v>2485</v>
      </c>
    </row>
    <row r="2422" spans="1:2" x14ac:dyDescent="0.25">
      <c r="A2422" s="37" t="s">
        <v>12106</v>
      </c>
      <c r="B2422" s="38" t="s">
        <v>2486</v>
      </c>
    </row>
    <row r="2423" spans="1:2" x14ac:dyDescent="0.25">
      <c r="A2423" s="37" t="s">
        <v>12107</v>
      </c>
      <c r="B2423" s="38" t="s">
        <v>2487</v>
      </c>
    </row>
    <row r="2424" spans="1:2" x14ac:dyDescent="0.25">
      <c r="A2424" s="37" t="s">
        <v>12108</v>
      </c>
      <c r="B2424" s="38" t="s">
        <v>2488</v>
      </c>
    </row>
    <row r="2425" spans="1:2" x14ac:dyDescent="0.25">
      <c r="A2425" s="37" t="s">
        <v>12109</v>
      </c>
      <c r="B2425" s="38" t="s">
        <v>2489</v>
      </c>
    </row>
    <row r="2426" spans="1:2" x14ac:dyDescent="0.25">
      <c r="A2426" s="37" t="s">
        <v>12110</v>
      </c>
      <c r="B2426" s="38" t="s">
        <v>2490</v>
      </c>
    </row>
    <row r="2427" spans="1:2" x14ac:dyDescent="0.25">
      <c r="A2427" s="37" t="s">
        <v>12111</v>
      </c>
      <c r="B2427" s="38" t="s">
        <v>2491</v>
      </c>
    </row>
    <row r="2428" spans="1:2" x14ac:dyDescent="0.25">
      <c r="A2428" s="37" t="s">
        <v>12112</v>
      </c>
      <c r="B2428" s="38" t="s">
        <v>2492</v>
      </c>
    </row>
    <row r="2429" spans="1:2" x14ac:dyDescent="0.25">
      <c r="A2429" s="37" t="s">
        <v>12113</v>
      </c>
      <c r="B2429" s="38" t="s">
        <v>2493</v>
      </c>
    </row>
    <row r="2430" spans="1:2" x14ac:dyDescent="0.25">
      <c r="A2430" s="37" t="s">
        <v>12114</v>
      </c>
      <c r="B2430" s="38" t="s">
        <v>2494</v>
      </c>
    </row>
    <row r="2431" spans="1:2" x14ac:dyDescent="0.25">
      <c r="A2431" s="37" t="s">
        <v>12115</v>
      </c>
      <c r="B2431" s="38" t="s">
        <v>2495</v>
      </c>
    </row>
    <row r="2432" spans="1:2" x14ac:dyDescent="0.25">
      <c r="A2432" s="37" t="s">
        <v>12116</v>
      </c>
      <c r="B2432" s="38" t="s">
        <v>2496</v>
      </c>
    </row>
    <row r="2433" spans="1:2" x14ac:dyDescent="0.25">
      <c r="A2433" s="37" t="s">
        <v>12117</v>
      </c>
      <c r="B2433" s="38" t="s">
        <v>2497</v>
      </c>
    </row>
    <row r="2434" spans="1:2" x14ac:dyDescent="0.25">
      <c r="A2434" s="37" t="s">
        <v>12118</v>
      </c>
      <c r="B2434" s="38" t="s">
        <v>2498</v>
      </c>
    </row>
    <row r="2435" spans="1:2" x14ac:dyDescent="0.25">
      <c r="A2435" s="37" t="s">
        <v>12119</v>
      </c>
      <c r="B2435" s="38" t="s">
        <v>2499</v>
      </c>
    </row>
    <row r="2436" spans="1:2" x14ac:dyDescent="0.25">
      <c r="A2436" s="37" t="s">
        <v>12120</v>
      </c>
      <c r="B2436" s="38" t="s">
        <v>2500</v>
      </c>
    </row>
    <row r="2437" spans="1:2" x14ac:dyDescent="0.25">
      <c r="A2437" s="37" t="s">
        <v>12121</v>
      </c>
      <c r="B2437" s="38" t="s">
        <v>2501</v>
      </c>
    </row>
    <row r="2438" spans="1:2" x14ac:dyDescent="0.25">
      <c r="A2438" s="37" t="s">
        <v>12122</v>
      </c>
      <c r="B2438" s="38" t="s">
        <v>2502</v>
      </c>
    </row>
    <row r="2439" spans="1:2" x14ac:dyDescent="0.25">
      <c r="A2439" s="37" t="s">
        <v>12123</v>
      </c>
      <c r="B2439" s="38" t="s">
        <v>2503</v>
      </c>
    </row>
    <row r="2440" spans="1:2" x14ac:dyDescent="0.25">
      <c r="A2440" s="37" t="s">
        <v>12124</v>
      </c>
      <c r="B2440" s="38" t="s">
        <v>2504</v>
      </c>
    </row>
    <row r="2441" spans="1:2" x14ac:dyDescent="0.25">
      <c r="A2441" s="37" t="s">
        <v>12125</v>
      </c>
      <c r="B2441" s="38" t="s">
        <v>2505</v>
      </c>
    </row>
    <row r="2442" spans="1:2" x14ac:dyDescent="0.25">
      <c r="A2442" s="37" t="s">
        <v>12126</v>
      </c>
      <c r="B2442" s="38" t="s">
        <v>2506</v>
      </c>
    </row>
    <row r="2443" spans="1:2" x14ac:dyDescent="0.25">
      <c r="A2443" s="37" t="s">
        <v>12127</v>
      </c>
      <c r="B2443" s="38" t="s">
        <v>2507</v>
      </c>
    </row>
    <row r="2444" spans="1:2" x14ac:dyDescent="0.25">
      <c r="A2444" s="37" t="s">
        <v>12128</v>
      </c>
      <c r="B2444" s="38" t="s">
        <v>2508</v>
      </c>
    </row>
    <row r="2445" spans="1:2" x14ac:dyDescent="0.25">
      <c r="A2445" s="37" t="s">
        <v>12129</v>
      </c>
      <c r="B2445" s="38" t="s">
        <v>2509</v>
      </c>
    </row>
    <row r="2446" spans="1:2" x14ac:dyDescent="0.25">
      <c r="A2446" s="37" t="s">
        <v>12130</v>
      </c>
      <c r="B2446" s="38" t="s">
        <v>2510</v>
      </c>
    </row>
    <row r="2447" spans="1:2" x14ac:dyDescent="0.25">
      <c r="A2447" s="37" t="s">
        <v>12131</v>
      </c>
      <c r="B2447" s="38" t="s">
        <v>2511</v>
      </c>
    </row>
    <row r="2448" spans="1:2" x14ac:dyDescent="0.25">
      <c r="A2448" s="37" t="s">
        <v>12132</v>
      </c>
      <c r="B2448" s="38" t="s">
        <v>2512</v>
      </c>
    </row>
    <row r="2449" spans="1:2" x14ac:dyDescent="0.25">
      <c r="A2449" s="37" t="s">
        <v>12133</v>
      </c>
      <c r="B2449" s="38" t="s">
        <v>2513</v>
      </c>
    </row>
    <row r="2450" spans="1:2" x14ac:dyDescent="0.25">
      <c r="A2450" s="37" t="s">
        <v>12134</v>
      </c>
      <c r="B2450" s="38" t="s">
        <v>2514</v>
      </c>
    </row>
    <row r="2451" spans="1:2" x14ac:dyDescent="0.25">
      <c r="A2451" s="37" t="s">
        <v>12135</v>
      </c>
      <c r="B2451" s="38" t="s">
        <v>2515</v>
      </c>
    </row>
    <row r="2452" spans="1:2" x14ac:dyDescent="0.25">
      <c r="A2452" s="37" t="s">
        <v>12136</v>
      </c>
      <c r="B2452" s="38" t="s">
        <v>2516</v>
      </c>
    </row>
    <row r="2453" spans="1:2" x14ac:dyDescent="0.25">
      <c r="A2453" s="37" t="s">
        <v>12137</v>
      </c>
      <c r="B2453" s="38" t="s">
        <v>2517</v>
      </c>
    </row>
    <row r="2454" spans="1:2" x14ac:dyDescent="0.25">
      <c r="A2454" s="37" t="s">
        <v>12138</v>
      </c>
      <c r="B2454" s="38" t="s">
        <v>2518</v>
      </c>
    </row>
    <row r="2455" spans="1:2" x14ac:dyDescent="0.25">
      <c r="A2455" s="37" t="s">
        <v>12139</v>
      </c>
      <c r="B2455" s="38" t="s">
        <v>2519</v>
      </c>
    </row>
    <row r="2456" spans="1:2" x14ac:dyDescent="0.25">
      <c r="A2456" s="37" t="s">
        <v>12140</v>
      </c>
      <c r="B2456" s="38" t="s">
        <v>2520</v>
      </c>
    </row>
    <row r="2457" spans="1:2" x14ac:dyDescent="0.25">
      <c r="A2457" s="37" t="s">
        <v>12141</v>
      </c>
      <c r="B2457" s="38" t="s">
        <v>2521</v>
      </c>
    </row>
    <row r="2458" spans="1:2" x14ac:dyDescent="0.25">
      <c r="A2458" s="37" t="s">
        <v>12142</v>
      </c>
      <c r="B2458" s="38" t="s">
        <v>2522</v>
      </c>
    </row>
    <row r="2459" spans="1:2" x14ac:dyDescent="0.25">
      <c r="A2459" s="37" t="s">
        <v>12143</v>
      </c>
      <c r="B2459" s="38" t="s">
        <v>2523</v>
      </c>
    </row>
    <row r="2460" spans="1:2" x14ac:dyDescent="0.25">
      <c r="A2460" s="37" t="s">
        <v>12144</v>
      </c>
      <c r="B2460" s="38" t="s">
        <v>2524</v>
      </c>
    </row>
    <row r="2461" spans="1:2" x14ac:dyDescent="0.25">
      <c r="A2461" s="37" t="s">
        <v>12145</v>
      </c>
      <c r="B2461" s="38" t="s">
        <v>2525</v>
      </c>
    </row>
    <row r="2462" spans="1:2" x14ac:dyDescent="0.25">
      <c r="A2462" s="37" t="s">
        <v>12146</v>
      </c>
      <c r="B2462" s="38" t="s">
        <v>2526</v>
      </c>
    </row>
    <row r="2463" spans="1:2" x14ac:dyDescent="0.25">
      <c r="A2463" s="37" t="s">
        <v>12147</v>
      </c>
      <c r="B2463" s="38" t="s">
        <v>2527</v>
      </c>
    </row>
    <row r="2464" spans="1:2" x14ac:dyDescent="0.25">
      <c r="A2464" s="37" t="s">
        <v>12148</v>
      </c>
      <c r="B2464" s="38" t="s">
        <v>2528</v>
      </c>
    </row>
    <row r="2465" spans="1:2" x14ac:dyDescent="0.25">
      <c r="A2465" s="37" t="s">
        <v>12149</v>
      </c>
      <c r="B2465" s="38" t="s">
        <v>2529</v>
      </c>
    </row>
    <row r="2466" spans="1:2" x14ac:dyDescent="0.25">
      <c r="A2466" s="37" t="s">
        <v>12150</v>
      </c>
      <c r="B2466" s="38" t="s">
        <v>2530</v>
      </c>
    </row>
    <row r="2467" spans="1:2" x14ac:dyDescent="0.25">
      <c r="A2467" s="37" t="s">
        <v>12151</v>
      </c>
      <c r="B2467" s="38" t="s">
        <v>2531</v>
      </c>
    </row>
    <row r="2468" spans="1:2" x14ac:dyDescent="0.25">
      <c r="A2468" s="37" t="s">
        <v>12152</v>
      </c>
      <c r="B2468" s="38" t="s">
        <v>2532</v>
      </c>
    </row>
    <row r="2469" spans="1:2" x14ac:dyDescent="0.25">
      <c r="A2469" s="37" t="s">
        <v>12153</v>
      </c>
      <c r="B2469" s="38" t="s">
        <v>2533</v>
      </c>
    </row>
    <row r="2470" spans="1:2" x14ac:dyDescent="0.25">
      <c r="A2470" s="37" t="s">
        <v>12154</v>
      </c>
      <c r="B2470" s="38" t="s">
        <v>2534</v>
      </c>
    </row>
    <row r="2471" spans="1:2" x14ac:dyDescent="0.25">
      <c r="A2471" s="37" t="s">
        <v>12155</v>
      </c>
      <c r="B2471" s="38" t="s">
        <v>2535</v>
      </c>
    </row>
    <row r="2472" spans="1:2" x14ac:dyDescent="0.25">
      <c r="A2472" s="37" t="s">
        <v>12156</v>
      </c>
      <c r="B2472" s="38" t="s">
        <v>2536</v>
      </c>
    </row>
    <row r="2473" spans="1:2" x14ac:dyDescent="0.25">
      <c r="A2473" s="37" t="s">
        <v>12157</v>
      </c>
      <c r="B2473" s="38" t="s">
        <v>2537</v>
      </c>
    </row>
    <row r="2474" spans="1:2" x14ac:dyDescent="0.25">
      <c r="A2474" s="37" t="s">
        <v>12158</v>
      </c>
      <c r="B2474" s="38" t="s">
        <v>2538</v>
      </c>
    </row>
    <row r="2475" spans="1:2" x14ac:dyDescent="0.25">
      <c r="A2475" s="37" t="s">
        <v>12159</v>
      </c>
      <c r="B2475" s="38" t="s">
        <v>2539</v>
      </c>
    </row>
    <row r="2476" spans="1:2" x14ac:dyDescent="0.25">
      <c r="A2476" s="37" t="s">
        <v>12160</v>
      </c>
      <c r="B2476" s="38" t="s">
        <v>2540</v>
      </c>
    </row>
    <row r="2477" spans="1:2" x14ac:dyDescent="0.25">
      <c r="A2477" s="37" t="s">
        <v>12161</v>
      </c>
      <c r="B2477" s="38" t="s">
        <v>2541</v>
      </c>
    </row>
    <row r="2478" spans="1:2" x14ac:dyDescent="0.25">
      <c r="A2478" s="37" t="s">
        <v>12162</v>
      </c>
      <c r="B2478" s="38" t="s">
        <v>2542</v>
      </c>
    </row>
    <row r="2479" spans="1:2" x14ac:dyDescent="0.25">
      <c r="A2479" s="37" t="s">
        <v>12163</v>
      </c>
      <c r="B2479" s="38" t="s">
        <v>2543</v>
      </c>
    </row>
    <row r="2480" spans="1:2" x14ac:dyDescent="0.25">
      <c r="A2480" s="37" t="s">
        <v>12164</v>
      </c>
      <c r="B2480" s="38" t="s">
        <v>2544</v>
      </c>
    </row>
    <row r="2481" spans="1:2" x14ac:dyDescent="0.25">
      <c r="A2481" s="37" t="s">
        <v>12165</v>
      </c>
      <c r="B2481" s="38" t="s">
        <v>2545</v>
      </c>
    </row>
    <row r="2482" spans="1:2" x14ac:dyDescent="0.25">
      <c r="A2482" s="37" t="s">
        <v>12166</v>
      </c>
      <c r="B2482" s="38" t="s">
        <v>2546</v>
      </c>
    </row>
    <row r="2483" spans="1:2" x14ac:dyDescent="0.25">
      <c r="A2483" s="37" t="s">
        <v>12167</v>
      </c>
      <c r="B2483" s="38" t="s">
        <v>2547</v>
      </c>
    </row>
    <row r="2484" spans="1:2" x14ac:dyDescent="0.25">
      <c r="A2484" s="37" t="s">
        <v>12168</v>
      </c>
      <c r="B2484" s="38" t="s">
        <v>2548</v>
      </c>
    </row>
    <row r="2485" spans="1:2" x14ac:dyDescent="0.25">
      <c r="A2485" s="37" t="s">
        <v>12169</v>
      </c>
      <c r="B2485" s="38" t="s">
        <v>2549</v>
      </c>
    </row>
    <row r="2486" spans="1:2" x14ac:dyDescent="0.25">
      <c r="A2486" s="37" t="s">
        <v>12170</v>
      </c>
      <c r="B2486" s="38" t="s">
        <v>2550</v>
      </c>
    </row>
    <row r="2487" spans="1:2" x14ac:dyDescent="0.25">
      <c r="A2487" s="37" t="s">
        <v>12171</v>
      </c>
      <c r="B2487" s="38" t="s">
        <v>2551</v>
      </c>
    </row>
    <row r="2488" spans="1:2" x14ac:dyDescent="0.25">
      <c r="A2488" s="37" t="s">
        <v>12172</v>
      </c>
      <c r="B2488" s="38" t="s">
        <v>2552</v>
      </c>
    </row>
    <row r="2489" spans="1:2" x14ac:dyDescent="0.25">
      <c r="A2489" s="37" t="s">
        <v>12173</v>
      </c>
      <c r="B2489" s="38" t="s">
        <v>2553</v>
      </c>
    </row>
    <row r="2490" spans="1:2" x14ac:dyDescent="0.25">
      <c r="A2490" s="37" t="s">
        <v>12174</v>
      </c>
      <c r="B2490" s="38" t="s">
        <v>2554</v>
      </c>
    </row>
    <row r="2491" spans="1:2" x14ac:dyDescent="0.25">
      <c r="A2491" s="37" t="s">
        <v>12175</v>
      </c>
      <c r="B2491" s="38" t="s">
        <v>2555</v>
      </c>
    </row>
    <row r="2492" spans="1:2" x14ac:dyDescent="0.25">
      <c r="A2492" s="37" t="s">
        <v>12176</v>
      </c>
      <c r="B2492" s="38" t="s">
        <v>2556</v>
      </c>
    </row>
    <row r="2493" spans="1:2" x14ac:dyDescent="0.25">
      <c r="A2493" s="37" t="s">
        <v>12177</v>
      </c>
      <c r="B2493" s="38" t="s">
        <v>2557</v>
      </c>
    </row>
    <row r="2494" spans="1:2" x14ac:dyDescent="0.25">
      <c r="A2494" s="37" t="s">
        <v>12178</v>
      </c>
      <c r="B2494" s="38" t="s">
        <v>2558</v>
      </c>
    </row>
    <row r="2495" spans="1:2" x14ac:dyDescent="0.25">
      <c r="A2495" s="37" t="s">
        <v>12179</v>
      </c>
      <c r="B2495" s="38" t="s">
        <v>2559</v>
      </c>
    </row>
    <row r="2496" spans="1:2" x14ac:dyDescent="0.25">
      <c r="A2496" s="37" t="s">
        <v>12180</v>
      </c>
      <c r="B2496" s="38" t="s">
        <v>2560</v>
      </c>
    </row>
    <row r="2497" spans="1:2" x14ac:dyDescent="0.25">
      <c r="A2497" s="37" t="s">
        <v>12181</v>
      </c>
      <c r="B2497" s="38" t="s">
        <v>2561</v>
      </c>
    </row>
    <row r="2498" spans="1:2" x14ac:dyDescent="0.25">
      <c r="A2498" s="37" t="s">
        <v>12182</v>
      </c>
      <c r="B2498" s="38" t="s">
        <v>2562</v>
      </c>
    </row>
    <row r="2499" spans="1:2" x14ac:dyDescent="0.25">
      <c r="A2499" s="37" t="s">
        <v>12183</v>
      </c>
      <c r="B2499" s="38" t="s">
        <v>2563</v>
      </c>
    </row>
    <row r="2500" spans="1:2" x14ac:dyDescent="0.25">
      <c r="A2500" s="37" t="s">
        <v>12184</v>
      </c>
      <c r="B2500" s="38" t="s">
        <v>2564</v>
      </c>
    </row>
    <row r="2501" spans="1:2" x14ac:dyDescent="0.25">
      <c r="A2501" s="37" t="s">
        <v>12185</v>
      </c>
      <c r="B2501" s="38" t="s">
        <v>2565</v>
      </c>
    </row>
    <row r="2502" spans="1:2" x14ac:dyDescent="0.25">
      <c r="A2502" s="37" t="s">
        <v>12186</v>
      </c>
      <c r="B2502" s="38" t="s">
        <v>2566</v>
      </c>
    </row>
    <row r="2503" spans="1:2" x14ac:dyDescent="0.25">
      <c r="A2503" s="37" t="s">
        <v>12187</v>
      </c>
      <c r="B2503" s="38" t="s">
        <v>2567</v>
      </c>
    </row>
    <row r="2504" spans="1:2" x14ac:dyDescent="0.25">
      <c r="A2504" s="37" t="s">
        <v>12188</v>
      </c>
      <c r="B2504" s="38" t="s">
        <v>2568</v>
      </c>
    </row>
    <row r="2505" spans="1:2" x14ac:dyDescent="0.25">
      <c r="A2505" s="37" t="s">
        <v>12189</v>
      </c>
      <c r="B2505" s="38" t="s">
        <v>2569</v>
      </c>
    </row>
    <row r="2506" spans="1:2" x14ac:dyDescent="0.25">
      <c r="A2506" s="37" t="s">
        <v>12190</v>
      </c>
      <c r="B2506" s="38" t="s">
        <v>2570</v>
      </c>
    </row>
    <row r="2507" spans="1:2" x14ac:dyDescent="0.25">
      <c r="A2507" s="37" t="s">
        <v>12191</v>
      </c>
      <c r="B2507" s="38" t="s">
        <v>2571</v>
      </c>
    </row>
    <row r="2508" spans="1:2" x14ac:dyDescent="0.25">
      <c r="A2508" s="37" t="s">
        <v>12192</v>
      </c>
      <c r="B2508" s="38" t="s">
        <v>2572</v>
      </c>
    </row>
    <row r="2509" spans="1:2" x14ac:dyDescent="0.25">
      <c r="A2509" s="37" t="s">
        <v>12193</v>
      </c>
      <c r="B2509" s="38" t="s">
        <v>2573</v>
      </c>
    </row>
    <row r="2510" spans="1:2" x14ac:dyDescent="0.25">
      <c r="A2510" s="37" t="s">
        <v>12194</v>
      </c>
      <c r="B2510" s="38" t="s">
        <v>2574</v>
      </c>
    </row>
    <row r="2511" spans="1:2" x14ac:dyDescent="0.25">
      <c r="A2511" s="37" t="s">
        <v>12195</v>
      </c>
      <c r="B2511" s="38" t="s">
        <v>2575</v>
      </c>
    </row>
    <row r="2512" spans="1:2" x14ac:dyDescent="0.25">
      <c r="A2512" s="37" t="s">
        <v>12196</v>
      </c>
      <c r="B2512" s="38" t="s">
        <v>2576</v>
      </c>
    </row>
    <row r="2513" spans="1:2" x14ac:dyDescent="0.25">
      <c r="A2513" s="37" t="s">
        <v>12197</v>
      </c>
      <c r="B2513" s="38" t="s">
        <v>2577</v>
      </c>
    </row>
    <row r="2514" spans="1:2" x14ac:dyDescent="0.25">
      <c r="A2514" s="37" t="s">
        <v>12198</v>
      </c>
      <c r="B2514" s="38" t="s">
        <v>2578</v>
      </c>
    </row>
    <row r="2515" spans="1:2" x14ac:dyDescent="0.25">
      <c r="A2515" s="37" t="s">
        <v>12199</v>
      </c>
      <c r="B2515" s="38" t="s">
        <v>2579</v>
      </c>
    </row>
    <row r="2516" spans="1:2" x14ac:dyDescent="0.25">
      <c r="A2516" s="37" t="s">
        <v>12200</v>
      </c>
      <c r="B2516" s="38" t="s">
        <v>2580</v>
      </c>
    </row>
    <row r="2517" spans="1:2" x14ac:dyDescent="0.25">
      <c r="A2517" s="37" t="s">
        <v>12201</v>
      </c>
      <c r="B2517" s="38" t="s">
        <v>2581</v>
      </c>
    </row>
    <row r="2518" spans="1:2" x14ac:dyDescent="0.25">
      <c r="A2518" s="37" t="s">
        <v>12202</v>
      </c>
      <c r="B2518" s="38" t="s">
        <v>2582</v>
      </c>
    </row>
    <row r="2519" spans="1:2" x14ac:dyDescent="0.25">
      <c r="A2519" s="37" t="s">
        <v>12203</v>
      </c>
      <c r="B2519" s="38" t="s">
        <v>2583</v>
      </c>
    </row>
    <row r="2520" spans="1:2" x14ac:dyDescent="0.25">
      <c r="A2520" s="37" t="s">
        <v>12204</v>
      </c>
      <c r="B2520" s="38" t="s">
        <v>2584</v>
      </c>
    </row>
    <row r="2521" spans="1:2" x14ac:dyDescent="0.25">
      <c r="A2521" s="37" t="s">
        <v>12205</v>
      </c>
      <c r="B2521" s="38" t="s">
        <v>2585</v>
      </c>
    </row>
    <row r="2522" spans="1:2" x14ac:dyDescent="0.25">
      <c r="A2522" s="37" t="s">
        <v>12206</v>
      </c>
      <c r="B2522" s="38" t="s">
        <v>2586</v>
      </c>
    </row>
    <row r="2523" spans="1:2" x14ac:dyDescent="0.25">
      <c r="A2523" s="37" t="s">
        <v>12207</v>
      </c>
      <c r="B2523" s="38" t="s">
        <v>2587</v>
      </c>
    </row>
    <row r="2524" spans="1:2" x14ac:dyDescent="0.25">
      <c r="A2524" s="37" t="s">
        <v>12208</v>
      </c>
      <c r="B2524" s="38" t="s">
        <v>2588</v>
      </c>
    </row>
    <row r="2525" spans="1:2" x14ac:dyDescent="0.25">
      <c r="A2525" s="37" t="s">
        <v>12209</v>
      </c>
      <c r="B2525" s="38" t="s">
        <v>2589</v>
      </c>
    </row>
    <row r="2526" spans="1:2" x14ac:dyDescent="0.25">
      <c r="A2526" s="37" t="s">
        <v>12210</v>
      </c>
      <c r="B2526" s="38" t="s">
        <v>2590</v>
      </c>
    </row>
    <row r="2527" spans="1:2" x14ac:dyDescent="0.25">
      <c r="A2527" s="37" t="s">
        <v>12211</v>
      </c>
      <c r="B2527" s="38" t="s">
        <v>2591</v>
      </c>
    </row>
    <row r="2528" spans="1:2" x14ac:dyDescent="0.25">
      <c r="A2528" s="37" t="s">
        <v>12212</v>
      </c>
      <c r="B2528" s="38" t="s">
        <v>2592</v>
      </c>
    </row>
    <row r="2529" spans="1:2" x14ac:dyDescent="0.25">
      <c r="A2529" s="37" t="s">
        <v>12213</v>
      </c>
      <c r="B2529" s="38" t="s">
        <v>2593</v>
      </c>
    </row>
    <row r="2530" spans="1:2" x14ac:dyDescent="0.25">
      <c r="A2530" s="37" t="s">
        <v>12214</v>
      </c>
      <c r="B2530" s="38" t="s">
        <v>2594</v>
      </c>
    </row>
    <row r="2531" spans="1:2" x14ac:dyDescent="0.25">
      <c r="A2531" s="37" t="s">
        <v>12215</v>
      </c>
      <c r="B2531" s="38" t="s">
        <v>2595</v>
      </c>
    </row>
    <row r="2532" spans="1:2" x14ac:dyDescent="0.25">
      <c r="A2532" s="37" t="s">
        <v>12216</v>
      </c>
      <c r="B2532" s="38" t="s">
        <v>2596</v>
      </c>
    </row>
    <row r="2533" spans="1:2" x14ac:dyDescent="0.25">
      <c r="A2533" s="37" t="s">
        <v>12217</v>
      </c>
      <c r="B2533" s="38" t="s">
        <v>2597</v>
      </c>
    </row>
    <row r="2534" spans="1:2" x14ac:dyDescent="0.25">
      <c r="A2534" s="37" t="s">
        <v>12218</v>
      </c>
      <c r="B2534" s="38" t="s">
        <v>2598</v>
      </c>
    </row>
    <row r="2535" spans="1:2" x14ac:dyDescent="0.25">
      <c r="A2535" s="37" t="s">
        <v>12219</v>
      </c>
      <c r="B2535" s="38" t="s">
        <v>2599</v>
      </c>
    </row>
    <row r="2536" spans="1:2" x14ac:dyDescent="0.25">
      <c r="A2536" s="37" t="s">
        <v>12220</v>
      </c>
      <c r="B2536" s="38" t="s">
        <v>2600</v>
      </c>
    </row>
    <row r="2537" spans="1:2" x14ac:dyDescent="0.25">
      <c r="A2537" s="37" t="s">
        <v>12221</v>
      </c>
      <c r="B2537" s="38" t="s">
        <v>2601</v>
      </c>
    </row>
    <row r="2538" spans="1:2" x14ac:dyDescent="0.25">
      <c r="A2538" s="37" t="s">
        <v>12222</v>
      </c>
      <c r="B2538" s="38" t="s">
        <v>2602</v>
      </c>
    </row>
    <row r="2539" spans="1:2" x14ac:dyDescent="0.25">
      <c r="A2539" s="37" t="s">
        <v>12223</v>
      </c>
      <c r="B2539" s="38" t="s">
        <v>2603</v>
      </c>
    </row>
    <row r="2540" spans="1:2" x14ac:dyDescent="0.25">
      <c r="A2540" s="37" t="s">
        <v>12224</v>
      </c>
      <c r="B2540" s="38" t="s">
        <v>2604</v>
      </c>
    </row>
    <row r="2541" spans="1:2" x14ac:dyDescent="0.25">
      <c r="A2541" s="37" t="s">
        <v>12225</v>
      </c>
      <c r="B2541" s="38" t="s">
        <v>2605</v>
      </c>
    </row>
    <row r="2542" spans="1:2" x14ac:dyDescent="0.25">
      <c r="A2542" s="37" t="s">
        <v>12226</v>
      </c>
      <c r="B2542" s="38" t="s">
        <v>2606</v>
      </c>
    </row>
    <row r="2543" spans="1:2" x14ac:dyDescent="0.25">
      <c r="A2543" s="37" t="s">
        <v>12227</v>
      </c>
      <c r="B2543" s="38" t="s">
        <v>2607</v>
      </c>
    </row>
    <row r="2544" spans="1:2" x14ac:dyDescent="0.25">
      <c r="A2544" s="37" t="s">
        <v>12228</v>
      </c>
      <c r="B2544" s="38" t="s">
        <v>2608</v>
      </c>
    </row>
    <row r="2545" spans="1:2" x14ac:dyDescent="0.25">
      <c r="A2545" s="37" t="s">
        <v>12229</v>
      </c>
      <c r="B2545" s="38" t="s">
        <v>2609</v>
      </c>
    </row>
    <row r="2546" spans="1:2" x14ac:dyDescent="0.25">
      <c r="A2546" s="37" t="s">
        <v>12230</v>
      </c>
      <c r="B2546" s="38" t="s">
        <v>2610</v>
      </c>
    </row>
    <row r="2547" spans="1:2" x14ac:dyDescent="0.25">
      <c r="A2547" s="37" t="s">
        <v>12231</v>
      </c>
      <c r="B2547" s="38" t="s">
        <v>2611</v>
      </c>
    </row>
    <row r="2548" spans="1:2" x14ac:dyDescent="0.25">
      <c r="A2548" s="37" t="s">
        <v>12232</v>
      </c>
      <c r="B2548" s="38" t="s">
        <v>2612</v>
      </c>
    </row>
    <row r="2549" spans="1:2" x14ac:dyDescent="0.25">
      <c r="A2549" s="37" t="s">
        <v>12233</v>
      </c>
      <c r="B2549" s="38" t="s">
        <v>2613</v>
      </c>
    </row>
    <row r="2550" spans="1:2" x14ac:dyDescent="0.25">
      <c r="A2550" s="37" t="s">
        <v>12234</v>
      </c>
      <c r="B2550" s="38" t="s">
        <v>2614</v>
      </c>
    </row>
    <row r="2551" spans="1:2" x14ac:dyDescent="0.25">
      <c r="A2551" s="37" t="s">
        <v>12235</v>
      </c>
      <c r="B2551" s="38" t="s">
        <v>2615</v>
      </c>
    </row>
    <row r="2552" spans="1:2" x14ac:dyDescent="0.25">
      <c r="A2552" s="37" t="s">
        <v>12236</v>
      </c>
      <c r="B2552" s="38" t="s">
        <v>2616</v>
      </c>
    </row>
    <row r="2553" spans="1:2" x14ac:dyDescent="0.25">
      <c r="A2553" s="37" t="s">
        <v>12237</v>
      </c>
      <c r="B2553" s="38" t="s">
        <v>2617</v>
      </c>
    </row>
    <row r="2554" spans="1:2" x14ac:dyDescent="0.25">
      <c r="A2554" s="37" t="s">
        <v>12238</v>
      </c>
      <c r="B2554" s="38" t="s">
        <v>2618</v>
      </c>
    </row>
    <row r="2555" spans="1:2" x14ac:dyDescent="0.25">
      <c r="A2555" s="37" t="s">
        <v>12239</v>
      </c>
      <c r="B2555" s="38" t="s">
        <v>2619</v>
      </c>
    </row>
    <row r="2556" spans="1:2" x14ac:dyDescent="0.25">
      <c r="A2556" s="37" t="s">
        <v>12240</v>
      </c>
      <c r="B2556" s="38" t="s">
        <v>2620</v>
      </c>
    </row>
    <row r="2557" spans="1:2" x14ac:dyDescent="0.25">
      <c r="A2557" s="37" t="s">
        <v>12241</v>
      </c>
      <c r="B2557" s="38" t="s">
        <v>2621</v>
      </c>
    </row>
    <row r="2558" spans="1:2" x14ac:dyDescent="0.25">
      <c r="A2558" s="37" t="s">
        <v>12242</v>
      </c>
      <c r="B2558" s="38" t="s">
        <v>2622</v>
      </c>
    </row>
    <row r="2559" spans="1:2" x14ac:dyDescent="0.25">
      <c r="A2559" s="37" t="s">
        <v>12243</v>
      </c>
      <c r="B2559" s="38" t="s">
        <v>2623</v>
      </c>
    </row>
    <row r="2560" spans="1:2" x14ac:dyDescent="0.25">
      <c r="A2560" s="37" t="s">
        <v>12244</v>
      </c>
      <c r="B2560" s="38" t="s">
        <v>2624</v>
      </c>
    </row>
    <row r="2561" spans="1:2" x14ac:dyDescent="0.25">
      <c r="A2561" s="37" t="s">
        <v>12245</v>
      </c>
      <c r="B2561" s="38" t="s">
        <v>2625</v>
      </c>
    </row>
    <row r="2562" spans="1:2" x14ac:dyDescent="0.25">
      <c r="A2562" s="37" t="s">
        <v>12246</v>
      </c>
      <c r="B2562" s="38" t="s">
        <v>2626</v>
      </c>
    </row>
    <row r="2563" spans="1:2" x14ac:dyDescent="0.25">
      <c r="A2563" s="37" t="s">
        <v>12247</v>
      </c>
      <c r="B2563" s="38" t="s">
        <v>2627</v>
      </c>
    </row>
    <row r="2564" spans="1:2" x14ac:dyDescent="0.25">
      <c r="A2564" s="37" t="s">
        <v>12248</v>
      </c>
      <c r="B2564" s="38" t="s">
        <v>2628</v>
      </c>
    </row>
    <row r="2565" spans="1:2" x14ac:dyDescent="0.25">
      <c r="A2565" s="37" t="s">
        <v>12249</v>
      </c>
      <c r="B2565" s="38" t="s">
        <v>2629</v>
      </c>
    </row>
    <row r="2566" spans="1:2" x14ac:dyDescent="0.25">
      <c r="A2566" s="37" t="s">
        <v>12250</v>
      </c>
      <c r="B2566" s="38" t="s">
        <v>2630</v>
      </c>
    </row>
    <row r="2567" spans="1:2" x14ac:dyDescent="0.25">
      <c r="A2567" s="37" t="s">
        <v>12251</v>
      </c>
      <c r="B2567" s="38" t="s">
        <v>2631</v>
      </c>
    </row>
    <row r="2568" spans="1:2" x14ac:dyDescent="0.25">
      <c r="A2568" s="37" t="s">
        <v>12252</v>
      </c>
      <c r="B2568" s="38" t="s">
        <v>2632</v>
      </c>
    </row>
    <row r="2569" spans="1:2" x14ac:dyDescent="0.25">
      <c r="A2569" s="37" t="s">
        <v>12253</v>
      </c>
      <c r="B2569" s="38" t="s">
        <v>2633</v>
      </c>
    </row>
    <row r="2570" spans="1:2" x14ac:dyDescent="0.25">
      <c r="A2570" s="37" t="s">
        <v>12254</v>
      </c>
      <c r="B2570" s="38" t="s">
        <v>2634</v>
      </c>
    </row>
    <row r="2571" spans="1:2" x14ac:dyDescent="0.25">
      <c r="A2571" s="37" t="s">
        <v>12255</v>
      </c>
      <c r="B2571" s="38" t="s">
        <v>2635</v>
      </c>
    </row>
    <row r="2572" spans="1:2" x14ac:dyDescent="0.25">
      <c r="A2572" s="37" t="s">
        <v>12256</v>
      </c>
      <c r="B2572" s="38" t="s">
        <v>2636</v>
      </c>
    </row>
    <row r="2573" spans="1:2" x14ac:dyDescent="0.25">
      <c r="A2573" s="37" t="s">
        <v>12257</v>
      </c>
      <c r="B2573" s="38" t="s">
        <v>2637</v>
      </c>
    </row>
    <row r="2574" spans="1:2" x14ac:dyDescent="0.25">
      <c r="A2574" s="37" t="s">
        <v>12258</v>
      </c>
      <c r="B2574" s="38" t="s">
        <v>2638</v>
      </c>
    </row>
    <row r="2575" spans="1:2" x14ac:dyDescent="0.25">
      <c r="A2575" s="37" t="s">
        <v>12259</v>
      </c>
      <c r="B2575" s="38" t="s">
        <v>2639</v>
      </c>
    </row>
    <row r="2576" spans="1:2" x14ac:dyDescent="0.25">
      <c r="A2576" s="37" t="s">
        <v>12260</v>
      </c>
      <c r="B2576" s="38" t="s">
        <v>2640</v>
      </c>
    </row>
    <row r="2577" spans="1:2" x14ac:dyDescent="0.25">
      <c r="A2577" s="37" t="s">
        <v>12261</v>
      </c>
      <c r="B2577" s="38" t="s">
        <v>2641</v>
      </c>
    </row>
    <row r="2578" spans="1:2" x14ac:dyDescent="0.25">
      <c r="A2578" s="37" t="s">
        <v>12262</v>
      </c>
      <c r="B2578" s="38" t="s">
        <v>2642</v>
      </c>
    </row>
    <row r="2579" spans="1:2" x14ac:dyDescent="0.25">
      <c r="A2579" s="37" t="s">
        <v>12263</v>
      </c>
      <c r="B2579" s="38" t="s">
        <v>2643</v>
      </c>
    </row>
    <row r="2580" spans="1:2" x14ac:dyDescent="0.25">
      <c r="A2580" s="37" t="s">
        <v>12264</v>
      </c>
      <c r="B2580" s="38" t="s">
        <v>2644</v>
      </c>
    </row>
    <row r="2581" spans="1:2" x14ac:dyDescent="0.25">
      <c r="A2581" s="37" t="s">
        <v>12265</v>
      </c>
      <c r="B2581" s="38" t="s">
        <v>2645</v>
      </c>
    </row>
    <row r="2582" spans="1:2" x14ac:dyDescent="0.25">
      <c r="A2582" s="37" t="s">
        <v>12266</v>
      </c>
      <c r="B2582" s="38" t="s">
        <v>2646</v>
      </c>
    </row>
    <row r="2583" spans="1:2" x14ac:dyDescent="0.25">
      <c r="A2583" s="37" t="s">
        <v>12267</v>
      </c>
      <c r="B2583" s="38" t="s">
        <v>2647</v>
      </c>
    </row>
    <row r="2584" spans="1:2" x14ac:dyDescent="0.25">
      <c r="A2584" s="37" t="s">
        <v>12268</v>
      </c>
      <c r="B2584" s="38" t="s">
        <v>2648</v>
      </c>
    </row>
    <row r="2585" spans="1:2" x14ac:dyDescent="0.25">
      <c r="A2585" s="37" t="s">
        <v>12269</v>
      </c>
      <c r="B2585" s="38" t="s">
        <v>2649</v>
      </c>
    </row>
    <row r="2586" spans="1:2" x14ac:dyDescent="0.25">
      <c r="A2586" s="37" t="s">
        <v>12270</v>
      </c>
      <c r="B2586" s="38" t="s">
        <v>2650</v>
      </c>
    </row>
    <row r="2587" spans="1:2" x14ac:dyDescent="0.25">
      <c r="A2587" s="37" t="s">
        <v>12271</v>
      </c>
      <c r="B2587" s="38" t="s">
        <v>2651</v>
      </c>
    </row>
    <row r="2588" spans="1:2" x14ac:dyDescent="0.25">
      <c r="A2588" s="37" t="s">
        <v>12272</v>
      </c>
      <c r="B2588" s="38" t="s">
        <v>2652</v>
      </c>
    </row>
    <row r="2589" spans="1:2" x14ac:dyDescent="0.25">
      <c r="A2589" s="37" t="s">
        <v>12273</v>
      </c>
      <c r="B2589" s="38" t="s">
        <v>2653</v>
      </c>
    </row>
    <row r="2590" spans="1:2" x14ac:dyDescent="0.25">
      <c r="A2590" s="37" t="s">
        <v>12274</v>
      </c>
      <c r="B2590" s="38" t="s">
        <v>2654</v>
      </c>
    </row>
    <row r="2591" spans="1:2" x14ac:dyDescent="0.25">
      <c r="A2591" s="37" t="s">
        <v>12275</v>
      </c>
      <c r="B2591" s="38" t="s">
        <v>2655</v>
      </c>
    </row>
    <row r="2592" spans="1:2" x14ac:dyDescent="0.25">
      <c r="A2592" s="37" t="s">
        <v>12276</v>
      </c>
      <c r="B2592" s="38" t="s">
        <v>2656</v>
      </c>
    </row>
    <row r="2593" spans="1:2" x14ac:dyDescent="0.25">
      <c r="A2593" s="37" t="s">
        <v>12277</v>
      </c>
      <c r="B2593" s="38" t="s">
        <v>2657</v>
      </c>
    </row>
    <row r="2594" spans="1:2" x14ac:dyDescent="0.25">
      <c r="A2594" s="37" t="s">
        <v>12278</v>
      </c>
      <c r="B2594" s="38" t="s">
        <v>2658</v>
      </c>
    </row>
    <row r="2595" spans="1:2" x14ac:dyDescent="0.25">
      <c r="A2595" s="37" t="s">
        <v>12279</v>
      </c>
      <c r="B2595" s="38" t="s">
        <v>2659</v>
      </c>
    </row>
    <row r="2596" spans="1:2" x14ac:dyDescent="0.25">
      <c r="A2596" s="37" t="s">
        <v>12280</v>
      </c>
      <c r="B2596" s="38" t="s">
        <v>2660</v>
      </c>
    </row>
    <row r="2597" spans="1:2" x14ac:dyDescent="0.25">
      <c r="A2597" s="37" t="s">
        <v>12281</v>
      </c>
      <c r="B2597" s="38" t="s">
        <v>2661</v>
      </c>
    </row>
    <row r="2598" spans="1:2" x14ac:dyDescent="0.25">
      <c r="A2598" s="37" t="s">
        <v>12282</v>
      </c>
      <c r="B2598" s="38" t="s">
        <v>2662</v>
      </c>
    </row>
    <row r="2599" spans="1:2" x14ac:dyDescent="0.25">
      <c r="A2599" s="37" t="s">
        <v>12283</v>
      </c>
      <c r="B2599" s="38" t="s">
        <v>2663</v>
      </c>
    </row>
    <row r="2600" spans="1:2" x14ac:dyDescent="0.25">
      <c r="A2600" s="37" t="s">
        <v>12284</v>
      </c>
      <c r="B2600" s="38" t="s">
        <v>2664</v>
      </c>
    </row>
    <row r="2601" spans="1:2" x14ac:dyDescent="0.25">
      <c r="A2601" s="37" t="s">
        <v>12285</v>
      </c>
      <c r="B2601" s="38" t="s">
        <v>2665</v>
      </c>
    </row>
    <row r="2602" spans="1:2" x14ac:dyDescent="0.25">
      <c r="A2602" s="37" t="s">
        <v>12286</v>
      </c>
      <c r="B2602" s="38" t="s">
        <v>2666</v>
      </c>
    </row>
    <row r="2603" spans="1:2" x14ac:dyDescent="0.25">
      <c r="A2603" s="37" t="s">
        <v>12287</v>
      </c>
      <c r="B2603" s="38" t="s">
        <v>2667</v>
      </c>
    </row>
    <row r="2604" spans="1:2" x14ac:dyDescent="0.25">
      <c r="A2604" s="37" t="s">
        <v>12288</v>
      </c>
      <c r="B2604" s="38" t="s">
        <v>2668</v>
      </c>
    </row>
    <row r="2605" spans="1:2" x14ac:dyDescent="0.25">
      <c r="A2605" s="37" t="s">
        <v>12289</v>
      </c>
      <c r="B2605" s="38" t="s">
        <v>2669</v>
      </c>
    </row>
    <row r="2606" spans="1:2" x14ac:dyDescent="0.25">
      <c r="A2606" s="37" t="s">
        <v>12290</v>
      </c>
      <c r="B2606" s="38" t="s">
        <v>2670</v>
      </c>
    </row>
    <row r="2607" spans="1:2" x14ac:dyDescent="0.25">
      <c r="A2607" s="37" t="s">
        <v>12291</v>
      </c>
      <c r="B2607" s="38" t="s">
        <v>2671</v>
      </c>
    </row>
    <row r="2608" spans="1:2" x14ac:dyDescent="0.25">
      <c r="A2608" s="37" t="s">
        <v>12292</v>
      </c>
      <c r="B2608" s="38" t="s">
        <v>2672</v>
      </c>
    </row>
    <row r="2609" spans="1:2" x14ac:dyDescent="0.25">
      <c r="A2609" s="37" t="s">
        <v>12293</v>
      </c>
      <c r="B2609" s="38" t="s">
        <v>2673</v>
      </c>
    </row>
    <row r="2610" spans="1:2" x14ac:dyDescent="0.25">
      <c r="A2610" s="37" t="s">
        <v>12294</v>
      </c>
      <c r="B2610" s="38" t="s">
        <v>2674</v>
      </c>
    </row>
    <row r="2611" spans="1:2" x14ac:dyDescent="0.25">
      <c r="A2611" s="37" t="s">
        <v>12295</v>
      </c>
      <c r="B2611" s="38" t="s">
        <v>2675</v>
      </c>
    </row>
    <row r="2612" spans="1:2" x14ac:dyDescent="0.25">
      <c r="A2612" s="37" t="s">
        <v>12296</v>
      </c>
      <c r="B2612" s="38" t="s">
        <v>2676</v>
      </c>
    </row>
    <row r="2613" spans="1:2" x14ac:dyDescent="0.25">
      <c r="A2613" s="37" t="s">
        <v>12297</v>
      </c>
      <c r="B2613" s="38" t="s">
        <v>2677</v>
      </c>
    </row>
    <row r="2614" spans="1:2" x14ac:dyDescent="0.25">
      <c r="A2614" s="37" t="s">
        <v>12298</v>
      </c>
      <c r="B2614" s="38" t="s">
        <v>2678</v>
      </c>
    </row>
    <row r="2615" spans="1:2" x14ac:dyDescent="0.25">
      <c r="A2615" s="37" t="s">
        <v>12299</v>
      </c>
      <c r="B2615" s="38" t="s">
        <v>2679</v>
      </c>
    </row>
    <row r="2616" spans="1:2" x14ac:dyDescent="0.25">
      <c r="A2616" s="37" t="s">
        <v>12300</v>
      </c>
      <c r="B2616" s="38" t="s">
        <v>2680</v>
      </c>
    </row>
    <row r="2617" spans="1:2" x14ac:dyDescent="0.25">
      <c r="A2617" s="37" t="s">
        <v>12301</v>
      </c>
      <c r="B2617" s="38" t="s">
        <v>2681</v>
      </c>
    </row>
    <row r="2618" spans="1:2" x14ac:dyDescent="0.25">
      <c r="A2618" s="37" t="s">
        <v>12302</v>
      </c>
      <c r="B2618" s="38" t="s">
        <v>2682</v>
      </c>
    </row>
    <row r="2619" spans="1:2" x14ac:dyDescent="0.25">
      <c r="A2619" s="37" t="s">
        <v>12303</v>
      </c>
      <c r="B2619" s="38" t="s">
        <v>2683</v>
      </c>
    </row>
    <row r="2620" spans="1:2" x14ac:dyDescent="0.25">
      <c r="A2620" s="37" t="s">
        <v>12304</v>
      </c>
      <c r="B2620" s="38" t="s">
        <v>2684</v>
      </c>
    </row>
    <row r="2621" spans="1:2" x14ac:dyDescent="0.25">
      <c r="A2621" s="37" t="s">
        <v>12305</v>
      </c>
      <c r="B2621" s="38" t="s">
        <v>2685</v>
      </c>
    </row>
    <row r="2622" spans="1:2" x14ac:dyDescent="0.25">
      <c r="A2622" s="37" t="s">
        <v>12306</v>
      </c>
      <c r="B2622" s="38" t="s">
        <v>2686</v>
      </c>
    </row>
    <row r="2623" spans="1:2" x14ac:dyDescent="0.25">
      <c r="A2623" s="37" t="s">
        <v>12307</v>
      </c>
      <c r="B2623" s="38" t="s">
        <v>2687</v>
      </c>
    </row>
    <row r="2624" spans="1:2" x14ac:dyDescent="0.25">
      <c r="A2624" s="37" t="s">
        <v>12308</v>
      </c>
      <c r="B2624" s="38" t="s">
        <v>2688</v>
      </c>
    </row>
    <row r="2625" spans="1:2" x14ac:dyDescent="0.25">
      <c r="A2625" s="37" t="s">
        <v>12309</v>
      </c>
      <c r="B2625" s="38" t="s">
        <v>2689</v>
      </c>
    </row>
    <row r="2626" spans="1:2" x14ac:dyDescent="0.25">
      <c r="A2626" s="37" t="s">
        <v>12310</v>
      </c>
      <c r="B2626" s="38" t="s">
        <v>2690</v>
      </c>
    </row>
    <row r="2627" spans="1:2" x14ac:dyDescent="0.25">
      <c r="A2627" s="37" t="s">
        <v>12311</v>
      </c>
      <c r="B2627" s="38" t="s">
        <v>2691</v>
      </c>
    </row>
    <row r="2628" spans="1:2" x14ac:dyDescent="0.25">
      <c r="A2628" s="37" t="s">
        <v>12312</v>
      </c>
      <c r="B2628" s="38" t="s">
        <v>2692</v>
      </c>
    </row>
    <row r="2629" spans="1:2" x14ac:dyDescent="0.25">
      <c r="A2629" s="37" t="s">
        <v>12313</v>
      </c>
      <c r="B2629" s="38" t="s">
        <v>2693</v>
      </c>
    </row>
    <row r="2630" spans="1:2" x14ac:dyDescent="0.25">
      <c r="A2630" s="37" t="s">
        <v>12314</v>
      </c>
      <c r="B2630" s="38" t="s">
        <v>2694</v>
      </c>
    </row>
    <row r="2631" spans="1:2" x14ac:dyDescent="0.25">
      <c r="A2631" s="37" t="s">
        <v>12315</v>
      </c>
      <c r="B2631" s="38" t="s">
        <v>2695</v>
      </c>
    </row>
    <row r="2632" spans="1:2" x14ac:dyDescent="0.25">
      <c r="A2632" s="37" t="s">
        <v>12316</v>
      </c>
      <c r="B2632" s="38" t="s">
        <v>2696</v>
      </c>
    </row>
    <row r="2633" spans="1:2" x14ac:dyDescent="0.25">
      <c r="A2633" s="37" t="s">
        <v>12317</v>
      </c>
      <c r="B2633" s="38" t="s">
        <v>2697</v>
      </c>
    </row>
    <row r="2634" spans="1:2" x14ac:dyDescent="0.25">
      <c r="A2634" s="37" t="s">
        <v>12318</v>
      </c>
      <c r="B2634" s="38" t="s">
        <v>2698</v>
      </c>
    </row>
    <row r="2635" spans="1:2" x14ac:dyDescent="0.25">
      <c r="A2635" s="37" t="s">
        <v>12319</v>
      </c>
      <c r="B2635" s="38" t="s">
        <v>2699</v>
      </c>
    </row>
    <row r="2636" spans="1:2" x14ac:dyDescent="0.25">
      <c r="A2636" s="37" t="s">
        <v>12320</v>
      </c>
      <c r="B2636" s="38" t="s">
        <v>2700</v>
      </c>
    </row>
    <row r="2637" spans="1:2" x14ac:dyDescent="0.25">
      <c r="A2637" s="37" t="s">
        <v>12321</v>
      </c>
      <c r="B2637" s="38" t="s">
        <v>2701</v>
      </c>
    </row>
    <row r="2638" spans="1:2" x14ac:dyDescent="0.25">
      <c r="A2638" s="37" t="s">
        <v>12322</v>
      </c>
      <c r="B2638" s="38" t="s">
        <v>2702</v>
      </c>
    </row>
    <row r="2639" spans="1:2" x14ac:dyDescent="0.25">
      <c r="A2639" s="37" t="s">
        <v>12323</v>
      </c>
      <c r="B2639" s="38" t="s">
        <v>2703</v>
      </c>
    </row>
    <row r="2640" spans="1:2" x14ac:dyDescent="0.25">
      <c r="A2640" s="37" t="s">
        <v>12324</v>
      </c>
      <c r="B2640" s="38" t="s">
        <v>2704</v>
      </c>
    </row>
    <row r="2641" spans="1:2" x14ac:dyDescent="0.25">
      <c r="A2641" s="37" t="s">
        <v>12325</v>
      </c>
      <c r="B2641" s="38" t="s">
        <v>2705</v>
      </c>
    </row>
    <row r="2642" spans="1:2" x14ac:dyDescent="0.25">
      <c r="A2642" s="37" t="s">
        <v>12326</v>
      </c>
      <c r="B2642" s="38" t="s">
        <v>2706</v>
      </c>
    </row>
    <row r="2643" spans="1:2" x14ac:dyDescent="0.25">
      <c r="A2643" s="37" t="s">
        <v>12327</v>
      </c>
      <c r="B2643" s="38" t="s">
        <v>2707</v>
      </c>
    </row>
    <row r="2644" spans="1:2" x14ac:dyDescent="0.25">
      <c r="A2644" s="37" t="s">
        <v>12328</v>
      </c>
      <c r="B2644" s="38" t="s">
        <v>2708</v>
      </c>
    </row>
    <row r="2645" spans="1:2" x14ac:dyDescent="0.25">
      <c r="A2645" s="37" t="s">
        <v>12329</v>
      </c>
      <c r="B2645" s="38" t="s">
        <v>2709</v>
      </c>
    </row>
    <row r="2646" spans="1:2" x14ac:dyDescent="0.25">
      <c r="A2646" s="37" t="s">
        <v>12330</v>
      </c>
      <c r="B2646" s="38" t="s">
        <v>2710</v>
      </c>
    </row>
    <row r="2647" spans="1:2" x14ac:dyDescent="0.25">
      <c r="A2647" s="37" t="s">
        <v>12331</v>
      </c>
      <c r="B2647" s="38" t="s">
        <v>2711</v>
      </c>
    </row>
    <row r="2648" spans="1:2" x14ac:dyDescent="0.25">
      <c r="A2648" s="37" t="s">
        <v>12332</v>
      </c>
      <c r="B2648" s="38" t="s">
        <v>2712</v>
      </c>
    </row>
    <row r="2649" spans="1:2" x14ac:dyDescent="0.25">
      <c r="A2649" s="37" t="s">
        <v>12333</v>
      </c>
      <c r="B2649" s="38" t="s">
        <v>2713</v>
      </c>
    </row>
    <row r="2650" spans="1:2" x14ac:dyDescent="0.25">
      <c r="A2650" s="37" t="s">
        <v>12334</v>
      </c>
      <c r="B2650" s="38" t="s">
        <v>2714</v>
      </c>
    </row>
    <row r="2651" spans="1:2" x14ac:dyDescent="0.25">
      <c r="A2651" s="37" t="s">
        <v>12335</v>
      </c>
      <c r="B2651" s="38" t="s">
        <v>2715</v>
      </c>
    </row>
    <row r="2652" spans="1:2" x14ac:dyDescent="0.25">
      <c r="A2652" s="37" t="s">
        <v>12336</v>
      </c>
      <c r="B2652" s="38" t="s">
        <v>2716</v>
      </c>
    </row>
    <row r="2653" spans="1:2" x14ac:dyDescent="0.25">
      <c r="A2653" s="37" t="s">
        <v>12337</v>
      </c>
      <c r="B2653" s="38" t="s">
        <v>2717</v>
      </c>
    </row>
    <row r="2654" spans="1:2" x14ac:dyDescent="0.25">
      <c r="A2654" s="37" t="s">
        <v>12338</v>
      </c>
      <c r="B2654" s="38" t="s">
        <v>2718</v>
      </c>
    </row>
    <row r="2655" spans="1:2" x14ac:dyDescent="0.25">
      <c r="A2655" s="37" t="s">
        <v>12339</v>
      </c>
      <c r="B2655" s="38" t="s">
        <v>2719</v>
      </c>
    </row>
    <row r="2656" spans="1:2" x14ac:dyDescent="0.25">
      <c r="A2656" s="37" t="s">
        <v>12340</v>
      </c>
      <c r="B2656" s="38" t="s">
        <v>2720</v>
      </c>
    </row>
    <row r="2657" spans="1:2" x14ac:dyDescent="0.25">
      <c r="A2657" s="37" t="s">
        <v>12341</v>
      </c>
      <c r="B2657" s="38" t="s">
        <v>2721</v>
      </c>
    </row>
    <row r="2658" spans="1:2" x14ac:dyDescent="0.25">
      <c r="A2658" s="37" t="s">
        <v>12342</v>
      </c>
      <c r="B2658" s="38" t="s">
        <v>2722</v>
      </c>
    </row>
    <row r="2659" spans="1:2" x14ac:dyDescent="0.25">
      <c r="A2659" s="37" t="s">
        <v>12343</v>
      </c>
      <c r="B2659" s="38" t="s">
        <v>2723</v>
      </c>
    </row>
    <row r="2660" spans="1:2" x14ac:dyDescent="0.25">
      <c r="A2660" s="37" t="s">
        <v>12344</v>
      </c>
      <c r="B2660" s="38" t="s">
        <v>2724</v>
      </c>
    </row>
    <row r="2661" spans="1:2" x14ac:dyDescent="0.25">
      <c r="A2661" s="37" t="s">
        <v>12345</v>
      </c>
      <c r="B2661" s="38" t="s">
        <v>2725</v>
      </c>
    </row>
    <row r="2662" spans="1:2" x14ac:dyDescent="0.25">
      <c r="A2662" s="37" t="s">
        <v>12346</v>
      </c>
      <c r="B2662" s="38" t="s">
        <v>2726</v>
      </c>
    </row>
    <row r="2663" spans="1:2" x14ac:dyDescent="0.25">
      <c r="A2663" s="37" t="s">
        <v>12347</v>
      </c>
      <c r="B2663" s="38" t="s">
        <v>2727</v>
      </c>
    </row>
    <row r="2664" spans="1:2" x14ac:dyDescent="0.25">
      <c r="A2664" s="37" t="s">
        <v>12348</v>
      </c>
      <c r="B2664" s="38" t="s">
        <v>2728</v>
      </c>
    </row>
    <row r="2665" spans="1:2" x14ac:dyDescent="0.25">
      <c r="A2665" s="37" t="s">
        <v>12349</v>
      </c>
      <c r="B2665" s="38" t="s">
        <v>2729</v>
      </c>
    </row>
    <row r="2666" spans="1:2" x14ac:dyDescent="0.25">
      <c r="A2666" s="37" t="s">
        <v>12350</v>
      </c>
      <c r="B2666" s="38" t="s">
        <v>2730</v>
      </c>
    </row>
    <row r="2667" spans="1:2" x14ac:dyDescent="0.25">
      <c r="A2667" s="37" t="s">
        <v>12351</v>
      </c>
      <c r="B2667" s="38" t="s">
        <v>2731</v>
      </c>
    </row>
    <row r="2668" spans="1:2" x14ac:dyDescent="0.25">
      <c r="A2668" s="37" t="s">
        <v>12352</v>
      </c>
      <c r="B2668" s="38" t="s">
        <v>2732</v>
      </c>
    </row>
    <row r="2669" spans="1:2" x14ac:dyDescent="0.25">
      <c r="A2669" s="37" t="s">
        <v>12353</v>
      </c>
      <c r="B2669" s="38" t="s">
        <v>2733</v>
      </c>
    </row>
    <row r="2670" spans="1:2" x14ac:dyDescent="0.25">
      <c r="A2670" s="37" t="s">
        <v>12354</v>
      </c>
      <c r="B2670" s="38" t="s">
        <v>2734</v>
      </c>
    </row>
    <row r="2671" spans="1:2" x14ac:dyDescent="0.25">
      <c r="A2671" s="37" t="s">
        <v>12355</v>
      </c>
      <c r="B2671" s="38" t="s">
        <v>2735</v>
      </c>
    </row>
    <row r="2672" spans="1:2" x14ac:dyDescent="0.25">
      <c r="A2672" s="37" t="s">
        <v>12356</v>
      </c>
      <c r="B2672" s="38" t="s">
        <v>2736</v>
      </c>
    </row>
    <row r="2673" spans="1:2" x14ac:dyDescent="0.25">
      <c r="A2673" s="37" t="s">
        <v>12357</v>
      </c>
      <c r="B2673" s="38" t="s">
        <v>2737</v>
      </c>
    </row>
    <row r="2674" spans="1:2" x14ac:dyDescent="0.25">
      <c r="A2674" s="37" t="s">
        <v>12358</v>
      </c>
      <c r="B2674" s="38" t="s">
        <v>2738</v>
      </c>
    </row>
    <row r="2675" spans="1:2" x14ac:dyDescent="0.25">
      <c r="A2675" s="37" t="s">
        <v>12359</v>
      </c>
      <c r="B2675" s="38" t="s">
        <v>2739</v>
      </c>
    </row>
    <row r="2676" spans="1:2" x14ac:dyDescent="0.25">
      <c r="A2676" s="37" t="s">
        <v>12360</v>
      </c>
      <c r="B2676" s="38" t="s">
        <v>2740</v>
      </c>
    </row>
    <row r="2677" spans="1:2" x14ac:dyDescent="0.25">
      <c r="A2677" s="37" t="s">
        <v>12361</v>
      </c>
      <c r="B2677" s="38" t="s">
        <v>2741</v>
      </c>
    </row>
    <row r="2678" spans="1:2" x14ac:dyDescent="0.25">
      <c r="A2678" s="37" t="s">
        <v>12362</v>
      </c>
      <c r="B2678" s="38" t="s">
        <v>2742</v>
      </c>
    </row>
    <row r="2679" spans="1:2" x14ac:dyDescent="0.25">
      <c r="A2679" s="37" t="s">
        <v>12363</v>
      </c>
      <c r="B2679" s="38" t="s">
        <v>2743</v>
      </c>
    </row>
    <row r="2680" spans="1:2" x14ac:dyDescent="0.25">
      <c r="A2680" s="37" t="s">
        <v>12364</v>
      </c>
      <c r="B2680" s="38" t="s">
        <v>2744</v>
      </c>
    </row>
    <row r="2681" spans="1:2" x14ac:dyDescent="0.25">
      <c r="A2681" s="37" t="s">
        <v>12365</v>
      </c>
      <c r="B2681" s="38" t="s">
        <v>2745</v>
      </c>
    </row>
    <row r="2682" spans="1:2" x14ac:dyDescent="0.25">
      <c r="A2682" s="37" t="s">
        <v>12366</v>
      </c>
      <c r="B2682" s="38" t="s">
        <v>2746</v>
      </c>
    </row>
    <row r="2683" spans="1:2" x14ac:dyDescent="0.25">
      <c r="A2683" s="37" t="s">
        <v>12367</v>
      </c>
      <c r="B2683" s="38" t="s">
        <v>2747</v>
      </c>
    </row>
    <row r="2684" spans="1:2" x14ac:dyDescent="0.25">
      <c r="A2684" s="37" t="s">
        <v>12368</v>
      </c>
      <c r="B2684" s="38" t="s">
        <v>2748</v>
      </c>
    </row>
    <row r="2685" spans="1:2" x14ac:dyDescent="0.25">
      <c r="A2685" s="37" t="s">
        <v>12369</v>
      </c>
      <c r="B2685" s="38" t="s">
        <v>2749</v>
      </c>
    </row>
    <row r="2686" spans="1:2" x14ac:dyDescent="0.25">
      <c r="A2686" s="37" t="s">
        <v>12370</v>
      </c>
      <c r="B2686" s="38" t="s">
        <v>2750</v>
      </c>
    </row>
    <row r="2687" spans="1:2" x14ac:dyDescent="0.25">
      <c r="A2687" s="37" t="s">
        <v>12371</v>
      </c>
      <c r="B2687" s="38" t="s">
        <v>2751</v>
      </c>
    </row>
    <row r="2688" spans="1:2" x14ac:dyDescent="0.25">
      <c r="A2688" s="37" t="s">
        <v>12372</v>
      </c>
      <c r="B2688" s="38" t="s">
        <v>2752</v>
      </c>
    </row>
    <row r="2689" spans="1:2" x14ac:dyDescent="0.25">
      <c r="A2689" s="37" t="s">
        <v>12373</v>
      </c>
      <c r="B2689" s="38" t="s">
        <v>2753</v>
      </c>
    </row>
    <row r="2690" spans="1:2" x14ac:dyDescent="0.25">
      <c r="A2690" s="37" t="s">
        <v>12374</v>
      </c>
      <c r="B2690" s="38" t="s">
        <v>2754</v>
      </c>
    </row>
    <row r="2691" spans="1:2" x14ac:dyDescent="0.25">
      <c r="A2691" s="37" t="s">
        <v>12375</v>
      </c>
      <c r="B2691" s="38" t="s">
        <v>2755</v>
      </c>
    </row>
    <row r="2692" spans="1:2" x14ac:dyDescent="0.25">
      <c r="A2692" s="37" t="s">
        <v>12376</v>
      </c>
      <c r="B2692" s="38" t="s">
        <v>2756</v>
      </c>
    </row>
    <row r="2693" spans="1:2" x14ac:dyDescent="0.25">
      <c r="A2693" s="37" t="s">
        <v>12377</v>
      </c>
      <c r="B2693" s="38" t="s">
        <v>2757</v>
      </c>
    </row>
    <row r="2694" spans="1:2" x14ac:dyDescent="0.25">
      <c r="A2694" s="37" t="s">
        <v>12378</v>
      </c>
      <c r="B2694" s="38" t="s">
        <v>2758</v>
      </c>
    </row>
    <row r="2695" spans="1:2" x14ac:dyDescent="0.25">
      <c r="A2695" s="37" t="s">
        <v>12379</v>
      </c>
      <c r="B2695" s="38" t="s">
        <v>2759</v>
      </c>
    </row>
    <row r="2696" spans="1:2" x14ac:dyDescent="0.25">
      <c r="A2696" s="37" t="s">
        <v>12380</v>
      </c>
      <c r="B2696" s="38" t="s">
        <v>2760</v>
      </c>
    </row>
    <row r="2697" spans="1:2" x14ac:dyDescent="0.25">
      <c r="A2697" s="37" t="s">
        <v>12381</v>
      </c>
      <c r="B2697" s="38" t="s">
        <v>2761</v>
      </c>
    </row>
    <row r="2698" spans="1:2" x14ac:dyDescent="0.25">
      <c r="A2698" s="37" t="s">
        <v>12382</v>
      </c>
      <c r="B2698" s="38" t="s">
        <v>2762</v>
      </c>
    </row>
    <row r="2699" spans="1:2" x14ac:dyDescent="0.25">
      <c r="A2699" s="37" t="s">
        <v>12383</v>
      </c>
      <c r="B2699" s="38" t="s">
        <v>2763</v>
      </c>
    </row>
    <row r="2700" spans="1:2" x14ac:dyDescent="0.25">
      <c r="A2700" s="37" t="s">
        <v>12384</v>
      </c>
      <c r="B2700" s="38" t="s">
        <v>2764</v>
      </c>
    </row>
    <row r="2701" spans="1:2" x14ac:dyDescent="0.25">
      <c r="A2701" s="37" t="s">
        <v>12385</v>
      </c>
      <c r="B2701" s="38" t="s">
        <v>2765</v>
      </c>
    </row>
    <row r="2702" spans="1:2" x14ac:dyDescent="0.25">
      <c r="A2702" s="37" t="s">
        <v>12386</v>
      </c>
      <c r="B2702" s="38" t="s">
        <v>2766</v>
      </c>
    </row>
    <row r="2703" spans="1:2" x14ac:dyDescent="0.25">
      <c r="A2703" s="37" t="s">
        <v>12387</v>
      </c>
      <c r="B2703" s="38" t="s">
        <v>2767</v>
      </c>
    </row>
    <row r="2704" spans="1:2" x14ac:dyDescent="0.25">
      <c r="A2704" s="37" t="s">
        <v>12388</v>
      </c>
      <c r="B2704" s="38" t="s">
        <v>2768</v>
      </c>
    </row>
    <row r="2705" spans="1:2" x14ac:dyDescent="0.25">
      <c r="A2705" s="37" t="s">
        <v>12389</v>
      </c>
      <c r="B2705" s="38" t="s">
        <v>2769</v>
      </c>
    </row>
    <row r="2706" spans="1:2" x14ac:dyDescent="0.25">
      <c r="A2706" s="37" t="s">
        <v>12390</v>
      </c>
      <c r="B2706" s="38" t="s">
        <v>2770</v>
      </c>
    </row>
    <row r="2707" spans="1:2" x14ac:dyDescent="0.25">
      <c r="A2707" s="37" t="s">
        <v>12391</v>
      </c>
      <c r="B2707" s="38" t="s">
        <v>2771</v>
      </c>
    </row>
    <row r="2708" spans="1:2" x14ac:dyDescent="0.25">
      <c r="A2708" s="37" t="s">
        <v>12392</v>
      </c>
      <c r="B2708" s="38" t="s">
        <v>2772</v>
      </c>
    </row>
    <row r="2709" spans="1:2" x14ac:dyDescent="0.25">
      <c r="A2709" s="37" t="s">
        <v>12393</v>
      </c>
      <c r="B2709" s="38" t="s">
        <v>2773</v>
      </c>
    </row>
    <row r="2710" spans="1:2" x14ac:dyDescent="0.25">
      <c r="A2710" s="37" t="s">
        <v>12394</v>
      </c>
      <c r="B2710" s="38" t="s">
        <v>2774</v>
      </c>
    </row>
    <row r="2711" spans="1:2" x14ac:dyDescent="0.25">
      <c r="A2711" s="37" t="s">
        <v>12395</v>
      </c>
      <c r="B2711" s="38" t="s">
        <v>2775</v>
      </c>
    </row>
    <row r="2712" spans="1:2" x14ac:dyDescent="0.25">
      <c r="A2712" s="37" t="s">
        <v>12396</v>
      </c>
      <c r="B2712" s="38" t="s">
        <v>2776</v>
      </c>
    </row>
    <row r="2713" spans="1:2" x14ac:dyDescent="0.25">
      <c r="A2713" s="37" t="s">
        <v>12397</v>
      </c>
      <c r="B2713" s="38" t="s">
        <v>2777</v>
      </c>
    </row>
    <row r="2714" spans="1:2" x14ac:dyDescent="0.25">
      <c r="A2714" s="37" t="s">
        <v>12398</v>
      </c>
      <c r="B2714" s="38" t="s">
        <v>2778</v>
      </c>
    </row>
    <row r="2715" spans="1:2" x14ac:dyDescent="0.25">
      <c r="A2715" s="37" t="s">
        <v>12399</v>
      </c>
      <c r="B2715" s="38" t="s">
        <v>2779</v>
      </c>
    </row>
    <row r="2716" spans="1:2" x14ac:dyDescent="0.25">
      <c r="A2716" s="37" t="s">
        <v>12400</v>
      </c>
      <c r="B2716" s="38" t="s">
        <v>2780</v>
      </c>
    </row>
    <row r="2717" spans="1:2" x14ac:dyDescent="0.25">
      <c r="A2717" s="37" t="s">
        <v>12401</v>
      </c>
      <c r="B2717" s="38" t="s">
        <v>2781</v>
      </c>
    </row>
    <row r="2718" spans="1:2" x14ac:dyDescent="0.25">
      <c r="A2718" s="37" t="s">
        <v>12402</v>
      </c>
      <c r="B2718" s="38" t="s">
        <v>2782</v>
      </c>
    </row>
    <row r="2719" spans="1:2" x14ac:dyDescent="0.25">
      <c r="A2719" s="37" t="s">
        <v>12403</v>
      </c>
      <c r="B2719" s="38" t="s">
        <v>2783</v>
      </c>
    </row>
    <row r="2720" spans="1:2" x14ac:dyDescent="0.25">
      <c r="A2720" s="37" t="s">
        <v>12404</v>
      </c>
      <c r="B2720" s="38" t="s">
        <v>2784</v>
      </c>
    </row>
    <row r="2721" spans="1:2" x14ac:dyDescent="0.25">
      <c r="A2721" s="37" t="s">
        <v>12405</v>
      </c>
      <c r="B2721" s="38" t="s">
        <v>2785</v>
      </c>
    </row>
    <row r="2722" spans="1:2" x14ac:dyDescent="0.25">
      <c r="A2722" s="37" t="s">
        <v>12406</v>
      </c>
      <c r="B2722" s="38" t="s">
        <v>2786</v>
      </c>
    </row>
    <row r="2723" spans="1:2" x14ac:dyDescent="0.25">
      <c r="A2723" s="37" t="s">
        <v>12407</v>
      </c>
      <c r="B2723" s="38" t="s">
        <v>2787</v>
      </c>
    </row>
    <row r="2724" spans="1:2" x14ac:dyDescent="0.25">
      <c r="A2724" s="37" t="s">
        <v>12408</v>
      </c>
      <c r="B2724" s="38" t="s">
        <v>2788</v>
      </c>
    </row>
    <row r="2725" spans="1:2" x14ac:dyDescent="0.25">
      <c r="A2725" s="37" t="s">
        <v>12409</v>
      </c>
      <c r="B2725" s="38" t="s">
        <v>2789</v>
      </c>
    </row>
    <row r="2726" spans="1:2" x14ac:dyDescent="0.25">
      <c r="A2726" s="37" t="s">
        <v>12410</v>
      </c>
      <c r="B2726" s="38" t="s">
        <v>2790</v>
      </c>
    </row>
    <row r="2727" spans="1:2" x14ac:dyDescent="0.25">
      <c r="A2727" s="37" t="s">
        <v>12411</v>
      </c>
      <c r="B2727" s="38" t="s">
        <v>2791</v>
      </c>
    </row>
    <row r="2728" spans="1:2" x14ac:dyDescent="0.25">
      <c r="A2728" s="37" t="s">
        <v>12412</v>
      </c>
      <c r="B2728" s="38" t="s">
        <v>2792</v>
      </c>
    </row>
    <row r="2729" spans="1:2" x14ac:dyDescent="0.25">
      <c r="A2729" s="37" t="s">
        <v>12413</v>
      </c>
      <c r="B2729" s="38" t="s">
        <v>2793</v>
      </c>
    </row>
    <row r="2730" spans="1:2" x14ac:dyDescent="0.25">
      <c r="A2730" s="37" t="s">
        <v>12414</v>
      </c>
      <c r="B2730" s="38" t="s">
        <v>2794</v>
      </c>
    </row>
    <row r="2731" spans="1:2" x14ac:dyDescent="0.25">
      <c r="A2731" s="37" t="s">
        <v>12415</v>
      </c>
      <c r="B2731" s="38" t="s">
        <v>2795</v>
      </c>
    </row>
    <row r="2732" spans="1:2" x14ac:dyDescent="0.25">
      <c r="A2732" s="37" t="s">
        <v>12416</v>
      </c>
      <c r="B2732" s="38" t="s">
        <v>2796</v>
      </c>
    </row>
    <row r="2733" spans="1:2" x14ac:dyDescent="0.25">
      <c r="A2733" s="37" t="s">
        <v>12417</v>
      </c>
      <c r="B2733" s="38" t="s">
        <v>2797</v>
      </c>
    </row>
    <row r="2734" spans="1:2" x14ac:dyDescent="0.25">
      <c r="A2734" s="37" t="s">
        <v>12418</v>
      </c>
      <c r="B2734" s="38" t="s">
        <v>2798</v>
      </c>
    </row>
    <row r="2735" spans="1:2" x14ac:dyDescent="0.25">
      <c r="A2735" s="37" t="s">
        <v>12419</v>
      </c>
      <c r="B2735" s="38" t="s">
        <v>2799</v>
      </c>
    </row>
    <row r="2736" spans="1:2" x14ac:dyDescent="0.25">
      <c r="A2736" s="37" t="s">
        <v>12420</v>
      </c>
      <c r="B2736" s="38" t="s">
        <v>2800</v>
      </c>
    </row>
    <row r="2737" spans="1:2" x14ac:dyDescent="0.25">
      <c r="A2737" s="37" t="s">
        <v>12421</v>
      </c>
      <c r="B2737" s="38" t="s">
        <v>2801</v>
      </c>
    </row>
    <row r="2738" spans="1:2" x14ac:dyDescent="0.25">
      <c r="A2738" s="37" t="s">
        <v>12422</v>
      </c>
      <c r="B2738" s="38" t="s">
        <v>2802</v>
      </c>
    </row>
    <row r="2739" spans="1:2" x14ac:dyDescent="0.25">
      <c r="A2739" s="37" t="s">
        <v>12423</v>
      </c>
      <c r="B2739" s="38" t="s">
        <v>2803</v>
      </c>
    </row>
    <row r="2740" spans="1:2" x14ac:dyDescent="0.25">
      <c r="A2740" s="37" t="s">
        <v>12424</v>
      </c>
      <c r="B2740" s="38" t="s">
        <v>2804</v>
      </c>
    </row>
    <row r="2741" spans="1:2" x14ac:dyDescent="0.25">
      <c r="A2741" s="37" t="s">
        <v>12425</v>
      </c>
      <c r="B2741" s="38" t="s">
        <v>2805</v>
      </c>
    </row>
    <row r="2742" spans="1:2" x14ac:dyDescent="0.25">
      <c r="A2742" s="37" t="s">
        <v>12426</v>
      </c>
      <c r="B2742" s="38" t="s">
        <v>2806</v>
      </c>
    </row>
    <row r="2743" spans="1:2" x14ac:dyDescent="0.25">
      <c r="A2743" s="37" t="s">
        <v>12427</v>
      </c>
      <c r="B2743" s="38" t="s">
        <v>2807</v>
      </c>
    </row>
    <row r="2744" spans="1:2" x14ac:dyDescent="0.25">
      <c r="A2744" s="37" t="s">
        <v>12428</v>
      </c>
      <c r="B2744" s="38" t="s">
        <v>2808</v>
      </c>
    </row>
    <row r="2745" spans="1:2" x14ac:dyDescent="0.25">
      <c r="A2745" s="37" t="s">
        <v>12429</v>
      </c>
      <c r="B2745" s="38" t="s">
        <v>2809</v>
      </c>
    </row>
    <row r="2746" spans="1:2" x14ac:dyDescent="0.25">
      <c r="A2746" s="37" t="s">
        <v>12430</v>
      </c>
      <c r="B2746" s="38" t="s">
        <v>2810</v>
      </c>
    </row>
    <row r="2747" spans="1:2" x14ac:dyDescent="0.25">
      <c r="A2747" s="37" t="s">
        <v>12431</v>
      </c>
      <c r="B2747" s="38" t="s">
        <v>2811</v>
      </c>
    </row>
    <row r="2748" spans="1:2" x14ac:dyDescent="0.25">
      <c r="A2748" s="37" t="s">
        <v>12432</v>
      </c>
      <c r="B2748" s="38" t="s">
        <v>2812</v>
      </c>
    </row>
    <row r="2749" spans="1:2" x14ac:dyDescent="0.25">
      <c r="A2749" s="37" t="s">
        <v>12433</v>
      </c>
      <c r="B2749" s="38" t="s">
        <v>2813</v>
      </c>
    </row>
    <row r="2750" spans="1:2" x14ac:dyDescent="0.25">
      <c r="A2750" s="37" t="s">
        <v>12434</v>
      </c>
      <c r="B2750" s="38" t="s">
        <v>2814</v>
      </c>
    </row>
    <row r="2751" spans="1:2" x14ac:dyDescent="0.25">
      <c r="A2751" s="37" t="s">
        <v>12435</v>
      </c>
      <c r="B2751" s="38" t="s">
        <v>2815</v>
      </c>
    </row>
    <row r="2752" spans="1:2" x14ac:dyDescent="0.25">
      <c r="A2752" s="37" t="s">
        <v>12436</v>
      </c>
      <c r="B2752" s="38" t="s">
        <v>2816</v>
      </c>
    </row>
    <row r="2753" spans="1:2" x14ac:dyDescent="0.25">
      <c r="A2753" s="37" t="s">
        <v>12437</v>
      </c>
      <c r="B2753" s="38" t="s">
        <v>2817</v>
      </c>
    </row>
    <row r="2754" spans="1:2" x14ac:dyDescent="0.25">
      <c r="A2754" s="37" t="s">
        <v>12438</v>
      </c>
      <c r="B2754" s="38" t="s">
        <v>2818</v>
      </c>
    </row>
    <row r="2755" spans="1:2" x14ac:dyDescent="0.25">
      <c r="A2755" s="37" t="s">
        <v>12439</v>
      </c>
      <c r="B2755" s="38" t="s">
        <v>2819</v>
      </c>
    </row>
    <row r="2756" spans="1:2" x14ac:dyDescent="0.25">
      <c r="A2756" s="37" t="s">
        <v>12440</v>
      </c>
      <c r="B2756" s="38" t="s">
        <v>2820</v>
      </c>
    </row>
    <row r="2757" spans="1:2" x14ac:dyDescent="0.25">
      <c r="A2757" s="37" t="s">
        <v>12441</v>
      </c>
      <c r="B2757" s="38" t="s">
        <v>2821</v>
      </c>
    </row>
    <row r="2758" spans="1:2" x14ac:dyDescent="0.25">
      <c r="A2758" s="37" t="s">
        <v>12442</v>
      </c>
      <c r="B2758" s="38" t="s">
        <v>2822</v>
      </c>
    </row>
    <row r="2759" spans="1:2" x14ac:dyDescent="0.25">
      <c r="A2759" s="37" t="s">
        <v>12443</v>
      </c>
      <c r="B2759" s="38" t="s">
        <v>2823</v>
      </c>
    </row>
    <row r="2760" spans="1:2" x14ac:dyDescent="0.25">
      <c r="A2760" s="37" t="s">
        <v>12444</v>
      </c>
      <c r="B2760" s="38" t="s">
        <v>2824</v>
      </c>
    </row>
    <row r="2761" spans="1:2" x14ac:dyDescent="0.25">
      <c r="A2761" s="37" t="s">
        <v>12445</v>
      </c>
      <c r="B2761" s="38" t="s">
        <v>2825</v>
      </c>
    </row>
    <row r="2762" spans="1:2" x14ac:dyDescent="0.25">
      <c r="A2762" s="37" t="s">
        <v>12446</v>
      </c>
      <c r="B2762" s="38" t="s">
        <v>2826</v>
      </c>
    </row>
    <row r="2763" spans="1:2" x14ac:dyDescent="0.25">
      <c r="A2763" s="37" t="s">
        <v>12447</v>
      </c>
      <c r="B2763" s="38" t="s">
        <v>2827</v>
      </c>
    </row>
    <row r="2764" spans="1:2" x14ac:dyDescent="0.25">
      <c r="A2764" s="37" t="s">
        <v>12448</v>
      </c>
      <c r="B2764" s="38" t="s">
        <v>2828</v>
      </c>
    </row>
    <row r="2765" spans="1:2" x14ac:dyDescent="0.25">
      <c r="A2765" s="37" t="s">
        <v>12449</v>
      </c>
      <c r="B2765" s="38" t="s">
        <v>2829</v>
      </c>
    </row>
    <row r="2766" spans="1:2" x14ac:dyDescent="0.25">
      <c r="A2766" s="37" t="s">
        <v>12450</v>
      </c>
      <c r="B2766" s="38" t="s">
        <v>2830</v>
      </c>
    </row>
    <row r="2767" spans="1:2" x14ac:dyDescent="0.25">
      <c r="A2767" s="37" t="s">
        <v>12451</v>
      </c>
      <c r="B2767" s="38" t="s">
        <v>2831</v>
      </c>
    </row>
    <row r="2768" spans="1:2" x14ac:dyDescent="0.25">
      <c r="A2768" s="37" t="s">
        <v>12452</v>
      </c>
      <c r="B2768" s="38" t="s">
        <v>2832</v>
      </c>
    </row>
    <row r="2769" spans="1:2" x14ac:dyDescent="0.25">
      <c r="A2769" s="37" t="s">
        <v>12453</v>
      </c>
      <c r="B2769" s="38" t="s">
        <v>2833</v>
      </c>
    </row>
    <row r="2770" spans="1:2" x14ac:dyDescent="0.25">
      <c r="A2770" s="37" t="s">
        <v>12454</v>
      </c>
      <c r="B2770" s="38" t="s">
        <v>2834</v>
      </c>
    </row>
    <row r="2771" spans="1:2" x14ac:dyDescent="0.25">
      <c r="A2771" s="37" t="s">
        <v>12455</v>
      </c>
      <c r="B2771" s="38" t="s">
        <v>2835</v>
      </c>
    </row>
    <row r="2772" spans="1:2" x14ac:dyDescent="0.25">
      <c r="A2772" s="37" t="s">
        <v>12456</v>
      </c>
      <c r="B2772" s="38" t="s">
        <v>2836</v>
      </c>
    </row>
    <row r="2773" spans="1:2" x14ac:dyDescent="0.25">
      <c r="A2773" s="37" t="s">
        <v>12457</v>
      </c>
      <c r="B2773" s="38" t="s">
        <v>2837</v>
      </c>
    </row>
    <row r="2774" spans="1:2" x14ac:dyDescent="0.25">
      <c r="A2774" s="37" t="s">
        <v>12458</v>
      </c>
      <c r="B2774" s="38" t="s">
        <v>2838</v>
      </c>
    </row>
    <row r="2775" spans="1:2" x14ac:dyDescent="0.25">
      <c r="A2775" s="37" t="s">
        <v>12459</v>
      </c>
      <c r="B2775" s="38" t="s">
        <v>2839</v>
      </c>
    </row>
    <row r="2776" spans="1:2" x14ac:dyDescent="0.25">
      <c r="A2776" s="37" t="s">
        <v>12460</v>
      </c>
      <c r="B2776" s="38" t="s">
        <v>2840</v>
      </c>
    </row>
    <row r="2777" spans="1:2" x14ac:dyDescent="0.25">
      <c r="A2777" s="37" t="s">
        <v>12461</v>
      </c>
      <c r="B2777" s="38" t="s">
        <v>2841</v>
      </c>
    </row>
    <row r="2778" spans="1:2" x14ac:dyDescent="0.25">
      <c r="A2778" s="37" t="s">
        <v>12462</v>
      </c>
      <c r="B2778" s="38" t="s">
        <v>2842</v>
      </c>
    </row>
    <row r="2779" spans="1:2" x14ac:dyDescent="0.25">
      <c r="A2779" s="37" t="s">
        <v>12463</v>
      </c>
      <c r="B2779" s="38" t="s">
        <v>2843</v>
      </c>
    </row>
    <row r="2780" spans="1:2" x14ac:dyDescent="0.25">
      <c r="A2780" s="37" t="s">
        <v>12464</v>
      </c>
      <c r="B2780" s="38" t="s">
        <v>2844</v>
      </c>
    </row>
    <row r="2781" spans="1:2" x14ac:dyDescent="0.25">
      <c r="A2781" s="37" t="s">
        <v>12465</v>
      </c>
      <c r="B2781" s="38" t="s">
        <v>2845</v>
      </c>
    </row>
    <row r="2782" spans="1:2" x14ac:dyDescent="0.25">
      <c r="A2782" s="37" t="s">
        <v>12466</v>
      </c>
      <c r="B2782" s="38" t="s">
        <v>2846</v>
      </c>
    </row>
    <row r="2783" spans="1:2" x14ac:dyDescent="0.25">
      <c r="A2783" s="37" t="s">
        <v>12467</v>
      </c>
      <c r="B2783" s="38" t="s">
        <v>2847</v>
      </c>
    </row>
    <row r="2784" spans="1:2" x14ac:dyDescent="0.25">
      <c r="A2784" s="37" t="s">
        <v>12468</v>
      </c>
      <c r="B2784" s="38" t="s">
        <v>2848</v>
      </c>
    </row>
    <row r="2785" spans="1:2" x14ac:dyDescent="0.25">
      <c r="A2785" s="37" t="s">
        <v>12469</v>
      </c>
      <c r="B2785" s="38" t="s">
        <v>2849</v>
      </c>
    </row>
    <row r="2786" spans="1:2" x14ac:dyDescent="0.25">
      <c r="A2786" s="37" t="s">
        <v>12470</v>
      </c>
      <c r="B2786" s="38" t="s">
        <v>2850</v>
      </c>
    </row>
    <row r="2787" spans="1:2" x14ac:dyDescent="0.25">
      <c r="A2787" s="37" t="s">
        <v>12471</v>
      </c>
      <c r="B2787" s="38" t="s">
        <v>2851</v>
      </c>
    </row>
    <row r="2788" spans="1:2" x14ac:dyDescent="0.25">
      <c r="A2788" s="37" t="s">
        <v>12472</v>
      </c>
      <c r="B2788" s="38" t="s">
        <v>2852</v>
      </c>
    </row>
    <row r="2789" spans="1:2" x14ac:dyDescent="0.25">
      <c r="A2789" s="37" t="s">
        <v>12473</v>
      </c>
      <c r="B2789" s="38" t="s">
        <v>2853</v>
      </c>
    </row>
    <row r="2790" spans="1:2" x14ac:dyDescent="0.25">
      <c r="A2790" s="37" t="s">
        <v>12474</v>
      </c>
      <c r="B2790" s="38" t="s">
        <v>2854</v>
      </c>
    </row>
    <row r="2791" spans="1:2" x14ac:dyDescent="0.25">
      <c r="A2791" s="37" t="s">
        <v>12475</v>
      </c>
      <c r="B2791" s="38" t="s">
        <v>2855</v>
      </c>
    </row>
    <row r="2792" spans="1:2" x14ac:dyDescent="0.25">
      <c r="A2792" s="37" t="s">
        <v>12476</v>
      </c>
      <c r="B2792" s="38" t="s">
        <v>2856</v>
      </c>
    </row>
    <row r="2793" spans="1:2" x14ac:dyDescent="0.25">
      <c r="A2793" s="37" t="s">
        <v>12477</v>
      </c>
      <c r="B2793" s="38" t="s">
        <v>2857</v>
      </c>
    </row>
    <row r="2794" spans="1:2" x14ac:dyDescent="0.25">
      <c r="A2794" s="37" t="s">
        <v>12478</v>
      </c>
      <c r="B2794" s="38" t="s">
        <v>2858</v>
      </c>
    </row>
    <row r="2795" spans="1:2" x14ac:dyDescent="0.25">
      <c r="A2795" s="37" t="s">
        <v>12479</v>
      </c>
      <c r="B2795" s="38" t="s">
        <v>2859</v>
      </c>
    </row>
    <row r="2796" spans="1:2" x14ac:dyDescent="0.25">
      <c r="A2796" s="37" t="s">
        <v>12480</v>
      </c>
      <c r="B2796" s="38" t="s">
        <v>2860</v>
      </c>
    </row>
    <row r="2797" spans="1:2" x14ac:dyDescent="0.25">
      <c r="A2797" s="37" t="s">
        <v>12481</v>
      </c>
      <c r="B2797" s="38" t="s">
        <v>2861</v>
      </c>
    </row>
    <row r="2798" spans="1:2" x14ac:dyDescent="0.25">
      <c r="A2798" s="37" t="s">
        <v>12482</v>
      </c>
      <c r="B2798" s="38" t="s">
        <v>2862</v>
      </c>
    </row>
    <row r="2799" spans="1:2" x14ac:dyDescent="0.25">
      <c r="A2799" s="37" t="s">
        <v>12483</v>
      </c>
      <c r="B2799" s="38" t="s">
        <v>2863</v>
      </c>
    </row>
    <row r="2800" spans="1:2" x14ac:dyDescent="0.25">
      <c r="A2800" s="37" t="s">
        <v>12484</v>
      </c>
      <c r="B2800" s="38" t="s">
        <v>2864</v>
      </c>
    </row>
    <row r="2801" spans="1:2" x14ac:dyDescent="0.25">
      <c r="A2801" s="37" t="s">
        <v>12485</v>
      </c>
      <c r="B2801" s="38" t="s">
        <v>2865</v>
      </c>
    </row>
    <row r="2802" spans="1:2" x14ac:dyDescent="0.25">
      <c r="A2802" s="37" t="s">
        <v>12486</v>
      </c>
      <c r="B2802" s="38" t="s">
        <v>2866</v>
      </c>
    </row>
    <row r="2803" spans="1:2" x14ac:dyDescent="0.25">
      <c r="A2803" s="37" t="s">
        <v>12487</v>
      </c>
      <c r="B2803" s="38" t="s">
        <v>2867</v>
      </c>
    </row>
    <row r="2804" spans="1:2" x14ac:dyDescent="0.25">
      <c r="A2804" s="37" t="s">
        <v>12488</v>
      </c>
      <c r="B2804" s="38" t="s">
        <v>2868</v>
      </c>
    </row>
    <row r="2805" spans="1:2" x14ac:dyDescent="0.25">
      <c r="A2805" s="37" t="s">
        <v>12489</v>
      </c>
      <c r="B2805" s="38" t="s">
        <v>2869</v>
      </c>
    </row>
    <row r="2806" spans="1:2" x14ac:dyDescent="0.25">
      <c r="A2806" s="37" t="s">
        <v>12490</v>
      </c>
      <c r="B2806" s="38" t="s">
        <v>2870</v>
      </c>
    </row>
    <row r="2807" spans="1:2" x14ac:dyDescent="0.25">
      <c r="A2807" s="37" t="s">
        <v>12491</v>
      </c>
      <c r="B2807" s="38" t="s">
        <v>2871</v>
      </c>
    </row>
    <row r="2808" spans="1:2" x14ac:dyDescent="0.25">
      <c r="A2808" s="37" t="s">
        <v>12492</v>
      </c>
      <c r="B2808" s="38" t="s">
        <v>2872</v>
      </c>
    </row>
    <row r="2809" spans="1:2" x14ac:dyDescent="0.25">
      <c r="A2809" s="37" t="s">
        <v>12493</v>
      </c>
      <c r="B2809" s="38" t="s">
        <v>2873</v>
      </c>
    </row>
    <row r="2810" spans="1:2" x14ac:dyDescent="0.25">
      <c r="A2810" s="37" t="s">
        <v>12494</v>
      </c>
      <c r="B2810" s="38" t="s">
        <v>2874</v>
      </c>
    </row>
    <row r="2811" spans="1:2" x14ac:dyDescent="0.25">
      <c r="A2811" s="37" t="s">
        <v>12495</v>
      </c>
      <c r="B2811" s="38" t="s">
        <v>2875</v>
      </c>
    </row>
    <row r="2812" spans="1:2" x14ac:dyDescent="0.25">
      <c r="A2812" s="37" t="s">
        <v>12496</v>
      </c>
      <c r="B2812" s="38" t="s">
        <v>2876</v>
      </c>
    </row>
    <row r="2813" spans="1:2" x14ac:dyDescent="0.25">
      <c r="A2813" s="37" t="s">
        <v>12497</v>
      </c>
      <c r="B2813" s="38" t="s">
        <v>2877</v>
      </c>
    </row>
    <row r="2814" spans="1:2" x14ac:dyDescent="0.25">
      <c r="A2814" s="37" t="s">
        <v>12498</v>
      </c>
      <c r="B2814" s="38" t="s">
        <v>2878</v>
      </c>
    </row>
    <row r="2815" spans="1:2" x14ac:dyDescent="0.25">
      <c r="A2815" s="37" t="s">
        <v>12499</v>
      </c>
      <c r="B2815" s="38" t="s">
        <v>2879</v>
      </c>
    </row>
    <row r="2816" spans="1:2" x14ac:dyDescent="0.25">
      <c r="A2816" s="37" t="s">
        <v>12500</v>
      </c>
      <c r="B2816" s="38" t="s">
        <v>2880</v>
      </c>
    </row>
    <row r="2817" spans="1:2" x14ac:dyDescent="0.25">
      <c r="A2817" s="37" t="s">
        <v>12501</v>
      </c>
      <c r="B2817" s="38" t="s">
        <v>2881</v>
      </c>
    </row>
    <row r="2818" spans="1:2" x14ac:dyDescent="0.25">
      <c r="A2818" s="37" t="s">
        <v>12502</v>
      </c>
      <c r="B2818" s="38" t="s">
        <v>2882</v>
      </c>
    </row>
    <row r="2819" spans="1:2" x14ac:dyDescent="0.25">
      <c r="A2819" s="37" t="s">
        <v>12503</v>
      </c>
      <c r="B2819" s="38" t="s">
        <v>2883</v>
      </c>
    </row>
    <row r="2820" spans="1:2" x14ac:dyDescent="0.25">
      <c r="A2820" s="37" t="s">
        <v>12504</v>
      </c>
      <c r="B2820" s="38" t="s">
        <v>2884</v>
      </c>
    </row>
    <row r="2821" spans="1:2" x14ac:dyDescent="0.25">
      <c r="A2821" s="37" t="s">
        <v>12505</v>
      </c>
      <c r="B2821" s="38" t="s">
        <v>2885</v>
      </c>
    </row>
    <row r="2822" spans="1:2" x14ac:dyDescent="0.25">
      <c r="A2822" s="37" t="s">
        <v>12506</v>
      </c>
      <c r="B2822" s="38" t="s">
        <v>2886</v>
      </c>
    </row>
    <row r="2823" spans="1:2" x14ac:dyDescent="0.25">
      <c r="A2823" s="37" t="s">
        <v>12507</v>
      </c>
      <c r="B2823" s="38" t="s">
        <v>2887</v>
      </c>
    </row>
    <row r="2824" spans="1:2" x14ac:dyDescent="0.25">
      <c r="A2824" s="37" t="s">
        <v>12508</v>
      </c>
      <c r="B2824" s="38" t="s">
        <v>2888</v>
      </c>
    </row>
    <row r="2825" spans="1:2" x14ac:dyDescent="0.25">
      <c r="A2825" s="37" t="s">
        <v>12509</v>
      </c>
      <c r="B2825" s="38" t="s">
        <v>2889</v>
      </c>
    </row>
    <row r="2826" spans="1:2" x14ac:dyDescent="0.25">
      <c r="A2826" s="37" t="s">
        <v>12510</v>
      </c>
      <c r="B2826" s="38" t="s">
        <v>2890</v>
      </c>
    </row>
    <row r="2827" spans="1:2" x14ac:dyDescent="0.25">
      <c r="A2827" s="37" t="s">
        <v>12511</v>
      </c>
      <c r="B2827" s="38" t="s">
        <v>2891</v>
      </c>
    </row>
    <row r="2828" spans="1:2" x14ac:dyDescent="0.25">
      <c r="A2828" s="37" t="s">
        <v>12512</v>
      </c>
      <c r="B2828" s="38" t="s">
        <v>2892</v>
      </c>
    </row>
    <row r="2829" spans="1:2" x14ac:dyDescent="0.25">
      <c r="A2829" s="37" t="s">
        <v>12513</v>
      </c>
      <c r="B2829" s="38" t="s">
        <v>2893</v>
      </c>
    </row>
    <row r="2830" spans="1:2" x14ac:dyDescent="0.25">
      <c r="A2830" s="37" t="s">
        <v>12514</v>
      </c>
      <c r="B2830" s="38" t="s">
        <v>2894</v>
      </c>
    </row>
    <row r="2831" spans="1:2" x14ac:dyDescent="0.25">
      <c r="A2831" s="37" t="s">
        <v>12515</v>
      </c>
      <c r="B2831" s="38" t="s">
        <v>2895</v>
      </c>
    </row>
    <row r="2832" spans="1:2" x14ac:dyDescent="0.25">
      <c r="A2832" s="37" t="s">
        <v>12516</v>
      </c>
      <c r="B2832" s="38" t="s">
        <v>2896</v>
      </c>
    </row>
    <row r="2833" spans="1:2" x14ac:dyDescent="0.25">
      <c r="A2833" s="37" t="s">
        <v>12517</v>
      </c>
      <c r="B2833" s="38" t="s">
        <v>2897</v>
      </c>
    </row>
    <row r="2834" spans="1:2" x14ac:dyDescent="0.25">
      <c r="A2834" s="37" t="s">
        <v>12518</v>
      </c>
      <c r="B2834" s="38" t="s">
        <v>2898</v>
      </c>
    </row>
    <row r="2835" spans="1:2" x14ac:dyDescent="0.25">
      <c r="A2835" s="37" t="s">
        <v>12519</v>
      </c>
      <c r="B2835" s="38" t="s">
        <v>2899</v>
      </c>
    </row>
    <row r="2836" spans="1:2" x14ac:dyDescent="0.25">
      <c r="A2836" s="37" t="s">
        <v>12520</v>
      </c>
      <c r="B2836" s="38" t="s">
        <v>2900</v>
      </c>
    </row>
    <row r="2837" spans="1:2" x14ac:dyDescent="0.25">
      <c r="A2837" s="37" t="s">
        <v>12521</v>
      </c>
      <c r="B2837" s="38" t="s">
        <v>2901</v>
      </c>
    </row>
    <row r="2838" spans="1:2" x14ac:dyDescent="0.25">
      <c r="A2838" s="37" t="s">
        <v>12522</v>
      </c>
      <c r="B2838" s="38" t="s">
        <v>2902</v>
      </c>
    </row>
    <row r="2839" spans="1:2" x14ac:dyDescent="0.25">
      <c r="A2839" s="37" t="s">
        <v>12523</v>
      </c>
      <c r="B2839" s="38" t="s">
        <v>2903</v>
      </c>
    </row>
    <row r="2840" spans="1:2" x14ac:dyDescent="0.25">
      <c r="A2840" s="37" t="s">
        <v>12524</v>
      </c>
      <c r="B2840" s="38" t="s">
        <v>2904</v>
      </c>
    </row>
    <row r="2841" spans="1:2" x14ac:dyDescent="0.25">
      <c r="A2841" s="37" t="s">
        <v>12525</v>
      </c>
      <c r="B2841" s="38" t="s">
        <v>2905</v>
      </c>
    </row>
    <row r="2842" spans="1:2" x14ac:dyDescent="0.25">
      <c r="A2842" s="37" t="s">
        <v>12526</v>
      </c>
      <c r="B2842" s="38" t="s">
        <v>2906</v>
      </c>
    </row>
    <row r="2843" spans="1:2" x14ac:dyDescent="0.25">
      <c r="A2843" s="37" t="s">
        <v>12527</v>
      </c>
      <c r="B2843" s="38" t="s">
        <v>2907</v>
      </c>
    </row>
    <row r="2844" spans="1:2" x14ac:dyDescent="0.25">
      <c r="A2844" s="37" t="s">
        <v>12528</v>
      </c>
      <c r="B2844" s="38" t="s">
        <v>2908</v>
      </c>
    </row>
    <row r="2845" spans="1:2" x14ac:dyDescent="0.25">
      <c r="A2845" s="37" t="s">
        <v>12529</v>
      </c>
      <c r="B2845" s="38" t="s">
        <v>2909</v>
      </c>
    </row>
    <row r="2846" spans="1:2" x14ac:dyDescent="0.25">
      <c r="A2846" s="37" t="s">
        <v>12530</v>
      </c>
      <c r="B2846" s="38" t="s">
        <v>2910</v>
      </c>
    </row>
    <row r="2847" spans="1:2" x14ac:dyDescent="0.25">
      <c r="A2847" s="37" t="s">
        <v>12531</v>
      </c>
      <c r="B2847" s="38" t="s">
        <v>2911</v>
      </c>
    </row>
    <row r="2848" spans="1:2" x14ac:dyDescent="0.25">
      <c r="A2848" s="37" t="s">
        <v>12532</v>
      </c>
      <c r="B2848" s="38" t="s">
        <v>2912</v>
      </c>
    </row>
    <row r="2849" spans="1:2" x14ac:dyDescent="0.25">
      <c r="A2849" s="37" t="s">
        <v>12533</v>
      </c>
      <c r="B2849" s="38" t="s">
        <v>2913</v>
      </c>
    </row>
    <row r="2850" spans="1:2" x14ac:dyDescent="0.25">
      <c r="A2850" s="37" t="s">
        <v>12534</v>
      </c>
      <c r="B2850" s="38" t="s">
        <v>2914</v>
      </c>
    </row>
    <row r="2851" spans="1:2" x14ac:dyDescent="0.25">
      <c r="A2851" s="37" t="s">
        <v>12535</v>
      </c>
      <c r="B2851" s="38" t="s">
        <v>2915</v>
      </c>
    </row>
    <row r="2852" spans="1:2" x14ac:dyDescent="0.25">
      <c r="A2852" s="37" t="s">
        <v>12536</v>
      </c>
      <c r="B2852" s="38" t="s">
        <v>2916</v>
      </c>
    </row>
    <row r="2853" spans="1:2" x14ac:dyDescent="0.25">
      <c r="A2853" s="37" t="s">
        <v>12537</v>
      </c>
      <c r="B2853" s="38" t="s">
        <v>2917</v>
      </c>
    </row>
    <row r="2854" spans="1:2" x14ac:dyDescent="0.25">
      <c r="A2854" s="37" t="s">
        <v>12538</v>
      </c>
      <c r="B2854" s="38" t="s">
        <v>2918</v>
      </c>
    </row>
    <row r="2855" spans="1:2" x14ac:dyDescent="0.25">
      <c r="A2855" s="37" t="s">
        <v>12539</v>
      </c>
      <c r="B2855" s="38" t="s">
        <v>2919</v>
      </c>
    </row>
    <row r="2856" spans="1:2" x14ac:dyDescent="0.25">
      <c r="A2856" s="37" t="s">
        <v>12540</v>
      </c>
      <c r="B2856" s="38" t="s">
        <v>2920</v>
      </c>
    </row>
    <row r="2857" spans="1:2" x14ac:dyDescent="0.25">
      <c r="A2857" s="37" t="s">
        <v>12541</v>
      </c>
      <c r="B2857" s="38" t="s">
        <v>2921</v>
      </c>
    </row>
    <row r="2858" spans="1:2" x14ac:dyDescent="0.25">
      <c r="A2858" s="37" t="s">
        <v>12542</v>
      </c>
      <c r="B2858" s="38" t="s">
        <v>2922</v>
      </c>
    </row>
    <row r="2859" spans="1:2" x14ac:dyDescent="0.25">
      <c r="A2859" s="37" t="s">
        <v>12543</v>
      </c>
      <c r="B2859" s="38" t="s">
        <v>2923</v>
      </c>
    </row>
    <row r="2860" spans="1:2" x14ac:dyDescent="0.25">
      <c r="A2860" s="37" t="s">
        <v>12544</v>
      </c>
      <c r="B2860" s="38" t="s">
        <v>2924</v>
      </c>
    </row>
    <row r="2861" spans="1:2" x14ac:dyDescent="0.25">
      <c r="A2861" s="37" t="s">
        <v>12545</v>
      </c>
      <c r="B2861" s="38" t="s">
        <v>2925</v>
      </c>
    </row>
    <row r="2862" spans="1:2" x14ac:dyDescent="0.25">
      <c r="A2862" s="37" t="s">
        <v>12546</v>
      </c>
      <c r="B2862" s="38" t="s">
        <v>2926</v>
      </c>
    </row>
    <row r="2863" spans="1:2" x14ac:dyDescent="0.25">
      <c r="A2863" s="37" t="s">
        <v>12547</v>
      </c>
      <c r="B2863" s="38" t="s">
        <v>2927</v>
      </c>
    </row>
    <row r="2864" spans="1:2" x14ac:dyDescent="0.25">
      <c r="A2864" s="37" t="s">
        <v>12548</v>
      </c>
      <c r="B2864" s="38" t="s">
        <v>2928</v>
      </c>
    </row>
    <row r="2865" spans="1:2" x14ac:dyDescent="0.25">
      <c r="A2865" s="37" t="s">
        <v>12549</v>
      </c>
      <c r="B2865" s="38" t="s">
        <v>2929</v>
      </c>
    </row>
    <row r="2866" spans="1:2" x14ac:dyDescent="0.25">
      <c r="A2866" s="37" t="s">
        <v>12550</v>
      </c>
      <c r="B2866" s="38" t="s">
        <v>2930</v>
      </c>
    </row>
    <row r="2867" spans="1:2" x14ac:dyDescent="0.25">
      <c r="A2867" s="37" t="s">
        <v>12551</v>
      </c>
      <c r="B2867" s="38" t="s">
        <v>2931</v>
      </c>
    </row>
    <row r="2868" spans="1:2" x14ac:dyDescent="0.25">
      <c r="A2868" s="37" t="s">
        <v>12552</v>
      </c>
      <c r="B2868" s="38" t="s">
        <v>2932</v>
      </c>
    </row>
    <row r="2869" spans="1:2" x14ac:dyDescent="0.25">
      <c r="A2869" s="37" t="s">
        <v>12553</v>
      </c>
      <c r="B2869" s="38" t="s">
        <v>2933</v>
      </c>
    </row>
    <row r="2870" spans="1:2" x14ac:dyDescent="0.25">
      <c r="A2870" s="37" t="s">
        <v>12554</v>
      </c>
      <c r="B2870" s="38" t="s">
        <v>2934</v>
      </c>
    </row>
    <row r="2871" spans="1:2" x14ac:dyDescent="0.25">
      <c r="A2871" s="37" t="s">
        <v>12555</v>
      </c>
      <c r="B2871" s="38" t="s">
        <v>2935</v>
      </c>
    </row>
    <row r="2872" spans="1:2" x14ac:dyDescent="0.25">
      <c r="A2872" s="37" t="s">
        <v>12556</v>
      </c>
      <c r="B2872" s="38" t="s">
        <v>2936</v>
      </c>
    </row>
    <row r="2873" spans="1:2" x14ac:dyDescent="0.25">
      <c r="A2873" s="37" t="s">
        <v>12557</v>
      </c>
      <c r="B2873" s="38" t="s">
        <v>2937</v>
      </c>
    </row>
    <row r="2874" spans="1:2" x14ac:dyDescent="0.25">
      <c r="A2874" s="37" t="s">
        <v>12558</v>
      </c>
      <c r="B2874" s="38" t="s">
        <v>2938</v>
      </c>
    </row>
    <row r="2875" spans="1:2" x14ac:dyDescent="0.25">
      <c r="A2875" s="37" t="s">
        <v>12559</v>
      </c>
      <c r="B2875" s="38" t="s">
        <v>2939</v>
      </c>
    </row>
    <row r="2876" spans="1:2" x14ac:dyDescent="0.25">
      <c r="A2876" s="37" t="s">
        <v>12560</v>
      </c>
      <c r="B2876" s="38" t="s">
        <v>2940</v>
      </c>
    </row>
    <row r="2877" spans="1:2" x14ac:dyDescent="0.25">
      <c r="A2877" s="37" t="s">
        <v>12561</v>
      </c>
      <c r="B2877" s="38" t="s">
        <v>2941</v>
      </c>
    </row>
    <row r="2878" spans="1:2" x14ac:dyDescent="0.25">
      <c r="A2878" s="37" t="s">
        <v>12562</v>
      </c>
      <c r="B2878" s="38" t="s">
        <v>2942</v>
      </c>
    </row>
    <row r="2879" spans="1:2" x14ac:dyDescent="0.25">
      <c r="A2879" s="37" t="s">
        <v>12563</v>
      </c>
      <c r="B2879" s="38" t="s">
        <v>2943</v>
      </c>
    </row>
    <row r="2880" spans="1:2" x14ac:dyDescent="0.25">
      <c r="A2880" s="37" t="s">
        <v>12564</v>
      </c>
      <c r="B2880" s="38" t="s">
        <v>2944</v>
      </c>
    </row>
    <row r="2881" spans="1:2" x14ac:dyDescent="0.25">
      <c r="A2881" s="37" t="s">
        <v>12565</v>
      </c>
      <c r="B2881" s="38" t="s">
        <v>2945</v>
      </c>
    </row>
    <row r="2882" spans="1:2" x14ac:dyDescent="0.25">
      <c r="A2882" s="37" t="s">
        <v>12566</v>
      </c>
      <c r="B2882" s="38" t="s">
        <v>2946</v>
      </c>
    </row>
    <row r="2883" spans="1:2" x14ac:dyDescent="0.25">
      <c r="A2883" s="37" t="s">
        <v>12567</v>
      </c>
      <c r="B2883" s="38" t="s">
        <v>2947</v>
      </c>
    </row>
    <row r="2884" spans="1:2" x14ac:dyDescent="0.25">
      <c r="A2884" s="37" t="s">
        <v>12568</v>
      </c>
      <c r="B2884" s="38" t="s">
        <v>2948</v>
      </c>
    </row>
    <row r="2885" spans="1:2" x14ac:dyDescent="0.25">
      <c r="A2885" s="37" t="s">
        <v>12569</v>
      </c>
      <c r="B2885" s="38" t="s">
        <v>2949</v>
      </c>
    </row>
    <row r="2886" spans="1:2" x14ac:dyDescent="0.25">
      <c r="A2886" s="37" t="s">
        <v>12570</v>
      </c>
      <c r="B2886" s="38" t="s">
        <v>2950</v>
      </c>
    </row>
    <row r="2887" spans="1:2" x14ac:dyDescent="0.25">
      <c r="A2887" s="37" t="s">
        <v>12571</v>
      </c>
      <c r="B2887" s="38" t="s">
        <v>2951</v>
      </c>
    </row>
    <row r="2888" spans="1:2" x14ac:dyDescent="0.25">
      <c r="A2888" s="37" t="s">
        <v>12572</v>
      </c>
      <c r="B2888" s="38" t="s">
        <v>2952</v>
      </c>
    </row>
    <row r="2889" spans="1:2" x14ac:dyDescent="0.25">
      <c r="A2889" s="37" t="s">
        <v>12573</v>
      </c>
      <c r="B2889" s="38" t="s">
        <v>2953</v>
      </c>
    </row>
    <row r="2890" spans="1:2" x14ac:dyDescent="0.25">
      <c r="A2890" s="37" t="s">
        <v>12574</v>
      </c>
      <c r="B2890" s="38" t="s">
        <v>2954</v>
      </c>
    </row>
    <row r="2891" spans="1:2" x14ac:dyDescent="0.25">
      <c r="A2891" s="37" t="s">
        <v>12575</v>
      </c>
      <c r="B2891" s="38" t="s">
        <v>2955</v>
      </c>
    </row>
    <row r="2892" spans="1:2" x14ac:dyDescent="0.25">
      <c r="A2892" s="37" t="s">
        <v>12576</v>
      </c>
      <c r="B2892" s="38" t="s">
        <v>2956</v>
      </c>
    </row>
    <row r="2893" spans="1:2" x14ac:dyDescent="0.25">
      <c r="A2893" s="37" t="s">
        <v>12577</v>
      </c>
      <c r="B2893" s="38" t="s">
        <v>2957</v>
      </c>
    </row>
    <row r="2894" spans="1:2" x14ac:dyDescent="0.25">
      <c r="A2894" s="37" t="s">
        <v>12578</v>
      </c>
      <c r="B2894" s="38" t="s">
        <v>2958</v>
      </c>
    </row>
    <row r="2895" spans="1:2" x14ac:dyDescent="0.25">
      <c r="A2895" s="37" t="s">
        <v>12579</v>
      </c>
      <c r="B2895" s="38" t="s">
        <v>2959</v>
      </c>
    </row>
    <row r="2896" spans="1:2" x14ac:dyDescent="0.25">
      <c r="A2896" s="37" t="s">
        <v>12580</v>
      </c>
      <c r="B2896" s="38" t="s">
        <v>2960</v>
      </c>
    </row>
    <row r="2897" spans="1:2" x14ac:dyDescent="0.25">
      <c r="A2897" s="37" t="s">
        <v>12581</v>
      </c>
      <c r="B2897" s="38" t="s">
        <v>2961</v>
      </c>
    </row>
    <row r="2898" spans="1:2" x14ac:dyDescent="0.25">
      <c r="A2898" s="37" t="s">
        <v>12582</v>
      </c>
      <c r="B2898" s="38" t="s">
        <v>2962</v>
      </c>
    </row>
    <row r="2899" spans="1:2" x14ac:dyDescent="0.25">
      <c r="A2899" s="37" t="s">
        <v>12583</v>
      </c>
      <c r="B2899" s="38" t="s">
        <v>2963</v>
      </c>
    </row>
    <row r="2900" spans="1:2" x14ac:dyDescent="0.25">
      <c r="A2900" s="37" t="s">
        <v>12584</v>
      </c>
      <c r="B2900" s="38" t="s">
        <v>2964</v>
      </c>
    </row>
    <row r="2901" spans="1:2" x14ac:dyDescent="0.25">
      <c r="A2901" s="37" t="s">
        <v>12585</v>
      </c>
      <c r="B2901" s="38" t="s">
        <v>2965</v>
      </c>
    </row>
    <row r="2902" spans="1:2" x14ac:dyDescent="0.25">
      <c r="A2902" s="37" t="s">
        <v>12586</v>
      </c>
      <c r="B2902" s="38" t="s">
        <v>2966</v>
      </c>
    </row>
    <row r="2903" spans="1:2" x14ac:dyDescent="0.25">
      <c r="A2903" s="37" t="s">
        <v>12587</v>
      </c>
      <c r="B2903" s="38" t="s">
        <v>2967</v>
      </c>
    </row>
    <row r="2904" spans="1:2" x14ac:dyDescent="0.25">
      <c r="A2904" s="37" t="s">
        <v>12588</v>
      </c>
      <c r="B2904" s="38" t="s">
        <v>2968</v>
      </c>
    </row>
    <row r="2905" spans="1:2" x14ac:dyDescent="0.25">
      <c r="A2905" s="37" t="s">
        <v>12589</v>
      </c>
      <c r="B2905" s="38" t="s">
        <v>2969</v>
      </c>
    </row>
    <row r="2906" spans="1:2" x14ac:dyDescent="0.25">
      <c r="A2906" s="37" t="s">
        <v>12590</v>
      </c>
      <c r="B2906" s="38" t="s">
        <v>2970</v>
      </c>
    </row>
    <row r="2907" spans="1:2" x14ac:dyDescent="0.25">
      <c r="A2907" s="37" t="s">
        <v>12591</v>
      </c>
      <c r="B2907" s="38" t="s">
        <v>2971</v>
      </c>
    </row>
    <row r="2908" spans="1:2" x14ac:dyDescent="0.25">
      <c r="A2908" s="37" t="s">
        <v>12592</v>
      </c>
      <c r="B2908" s="38" t="s">
        <v>2972</v>
      </c>
    </row>
    <row r="2909" spans="1:2" x14ac:dyDescent="0.25">
      <c r="A2909" s="37" t="s">
        <v>12593</v>
      </c>
      <c r="B2909" s="38" t="s">
        <v>2973</v>
      </c>
    </row>
    <row r="2910" spans="1:2" x14ac:dyDescent="0.25">
      <c r="A2910" s="37" t="s">
        <v>12594</v>
      </c>
      <c r="B2910" s="38" t="s">
        <v>2974</v>
      </c>
    </row>
    <row r="2911" spans="1:2" x14ac:dyDescent="0.25">
      <c r="A2911" s="37" t="s">
        <v>12595</v>
      </c>
      <c r="B2911" s="38" t="s">
        <v>2975</v>
      </c>
    </row>
    <row r="2912" spans="1:2" x14ac:dyDescent="0.25">
      <c r="A2912" s="37" t="s">
        <v>12596</v>
      </c>
      <c r="B2912" s="38" t="s">
        <v>2976</v>
      </c>
    </row>
    <row r="2913" spans="1:2" x14ac:dyDescent="0.25">
      <c r="A2913" s="37" t="s">
        <v>12597</v>
      </c>
      <c r="B2913" s="38" t="s">
        <v>2977</v>
      </c>
    </row>
    <row r="2914" spans="1:2" x14ac:dyDescent="0.25">
      <c r="A2914" s="37" t="s">
        <v>12598</v>
      </c>
      <c r="B2914" s="38" t="s">
        <v>2978</v>
      </c>
    </row>
    <row r="2915" spans="1:2" x14ac:dyDescent="0.25">
      <c r="A2915" s="37" t="s">
        <v>12599</v>
      </c>
      <c r="B2915" s="38" t="s">
        <v>2979</v>
      </c>
    </row>
    <row r="2916" spans="1:2" x14ac:dyDescent="0.25">
      <c r="A2916" s="37" t="s">
        <v>12600</v>
      </c>
      <c r="B2916" s="38" t="s">
        <v>2980</v>
      </c>
    </row>
    <row r="2917" spans="1:2" x14ac:dyDescent="0.25">
      <c r="A2917" s="37" t="s">
        <v>12601</v>
      </c>
      <c r="B2917" s="38" t="s">
        <v>2981</v>
      </c>
    </row>
    <row r="2918" spans="1:2" x14ac:dyDescent="0.25">
      <c r="A2918" s="37" t="s">
        <v>12602</v>
      </c>
      <c r="B2918" s="38" t="s">
        <v>2982</v>
      </c>
    </row>
    <row r="2919" spans="1:2" x14ac:dyDescent="0.25">
      <c r="A2919" s="37" t="s">
        <v>12603</v>
      </c>
      <c r="B2919" s="38" t="s">
        <v>2983</v>
      </c>
    </row>
    <row r="2920" spans="1:2" x14ac:dyDescent="0.25">
      <c r="A2920" s="37" t="s">
        <v>12604</v>
      </c>
      <c r="B2920" s="38" t="s">
        <v>2984</v>
      </c>
    </row>
    <row r="2921" spans="1:2" x14ac:dyDescent="0.25">
      <c r="A2921" s="37" t="s">
        <v>12605</v>
      </c>
      <c r="B2921" s="38" t="s">
        <v>2985</v>
      </c>
    </row>
    <row r="2922" spans="1:2" x14ac:dyDescent="0.25">
      <c r="A2922" s="37" t="s">
        <v>12606</v>
      </c>
      <c r="B2922" s="38" t="s">
        <v>2986</v>
      </c>
    </row>
    <row r="2923" spans="1:2" x14ac:dyDescent="0.25">
      <c r="A2923" s="37" t="s">
        <v>12607</v>
      </c>
      <c r="B2923" s="38" t="s">
        <v>2987</v>
      </c>
    </row>
    <row r="2924" spans="1:2" x14ac:dyDescent="0.25">
      <c r="A2924" s="37" t="s">
        <v>12608</v>
      </c>
      <c r="B2924" s="38" t="s">
        <v>2988</v>
      </c>
    </row>
    <row r="2925" spans="1:2" x14ac:dyDescent="0.25">
      <c r="A2925" s="37" t="s">
        <v>12609</v>
      </c>
      <c r="B2925" s="38" t="s">
        <v>2989</v>
      </c>
    </row>
    <row r="2926" spans="1:2" x14ac:dyDescent="0.25">
      <c r="A2926" s="37" t="s">
        <v>12610</v>
      </c>
      <c r="B2926" s="38" t="s">
        <v>2990</v>
      </c>
    </row>
    <row r="2927" spans="1:2" x14ac:dyDescent="0.25">
      <c r="A2927" s="37" t="s">
        <v>12611</v>
      </c>
      <c r="B2927" s="38" t="s">
        <v>2991</v>
      </c>
    </row>
    <row r="2928" spans="1:2" x14ac:dyDescent="0.25">
      <c r="A2928" s="37" t="s">
        <v>12612</v>
      </c>
      <c r="B2928" s="38" t="s">
        <v>2992</v>
      </c>
    </row>
    <row r="2929" spans="1:2" x14ac:dyDescent="0.25">
      <c r="A2929" s="37" t="s">
        <v>12613</v>
      </c>
      <c r="B2929" s="38" t="s">
        <v>2993</v>
      </c>
    </row>
    <row r="2930" spans="1:2" x14ac:dyDescent="0.25">
      <c r="A2930" s="37" t="s">
        <v>12614</v>
      </c>
      <c r="B2930" s="38" t="s">
        <v>2994</v>
      </c>
    </row>
    <row r="2931" spans="1:2" x14ac:dyDescent="0.25">
      <c r="A2931" s="37" t="s">
        <v>12615</v>
      </c>
      <c r="B2931" s="38" t="s">
        <v>2995</v>
      </c>
    </row>
    <row r="2932" spans="1:2" x14ac:dyDescent="0.25">
      <c r="A2932" s="37" t="s">
        <v>12616</v>
      </c>
      <c r="B2932" s="38" t="s">
        <v>2996</v>
      </c>
    </row>
    <row r="2933" spans="1:2" x14ac:dyDescent="0.25">
      <c r="A2933" s="37" t="s">
        <v>12617</v>
      </c>
      <c r="B2933" s="38" t="s">
        <v>2997</v>
      </c>
    </row>
    <row r="2934" spans="1:2" x14ac:dyDescent="0.25">
      <c r="A2934" s="37" t="s">
        <v>12618</v>
      </c>
      <c r="B2934" s="38" t="s">
        <v>2998</v>
      </c>
    </row>
    <row r="2935" spans="1:2" x14ac:dyDescent="0.25">
      <c r="A2935" s="37" t="s">
        <v>12619</v>
      </c>
      <c r="B2935" s="38" t="s">
        <v>2999</v>
      </c>
    </row>
    <row r="2936" spans="1:2" x14ac:dyDescent="0.25">
      <c r="A2936" s="37" t="s">
        <v>12620</v>
      </c>
      <c r="B2936" s="38" t="s">
        <v>3000</v>
      </c>
    </row>
    <row r="2937" spans="1:2" x14ac:dyDescent="0.25">
      <c r="A2937" s="37" t="s">
        <v>12621</v>
      </c>
      <c r="B2937" s="38" t="s">
        <v>3001</v>
      </c>
    </row>
    <row r="2938" spans="1:2" x14ac:dyDescent="0.25">
      <c r="A2938" s="37" t="s">
        <v>12622</v>
      </c>
      <c r="B2938" s="38" t="s">
        <v>3002</v>
      </c>
    </row>
    <row r="2939" spans="1:2" x14ac:dyDescent="0.25">
      <c r="A2939" s="37" t="s">
        <v>12623</v>
      </c>
      <c r="B2939" s="38" t="s">
        <v>3003</v>
      </c>
    </row>
    <row r="2940" spans="1:2" x14ac:dyDescent="0.25">
      <c r="A2940" s="37" t="s">
        <v>12624</v>
      </c>
      <c r="B2940" s="38" t="s">
        <v>3004</v>
      </c>
    </row>
    <row r="2941" spans="1:2" x14ac:dyDescent="0.25">
      <c r="A2941" s="37" t="s">
        <v>12625</v>
      </c>
      <c r="B2941" s="38" t="s">
        <v>3005</v>
      </c>
    </row>
    <row r="2942" spans="1:2" x14ac:dyDescent="0.25">
      <c r="A2942" s="37" t="s">
        <v>12626</v>
      </c>
      <c r="B2942" s="38" t="s">
        <v>3006</v>
      </c>
    </row>
    <row r="2943" spans="1:2" x14ac:dyDescent="0.25">
      <c r="A2943" s="37" t="s">
        <v>12627</v>
      </c>
      <c r="B2943" s="38" t="s">
        <v>3007</v>
      </c>
    </row>
    <row r="2944" spans="1:2" x14ac:dyDescent="0.25">
      <c r="A2944" s="37" t="s">
        <v>12628</v>
      </c>
      <c r="B2944" s="38" t="s">
        <v>3008</v>
      </c>
    </row>
    <row r="2945" spans="1:2" x14ac:dyDescent="0.25">
      <c r="A2945" s="37" t="s">
        <v>12629</v>
      </c>
      <c r="B2945" s="38" t="s">
        <v>3009</v>
      </c>
    </row>
    <row r="2946" spans="1:2" x14ac:dyDescent="0.25">
      <c r="A2946" s="37" t="s">
        <v>12630</v>
      </c>
      <c r="B2946" s="38" t="s">
        <v>3010</v>
      </c>
    </row>
    <row r="2947" spans="1:2" x14ac:dyDescent="0.25">
      <c r="A2947" s="37" t="s">
        <v>12631</v>
      </c>
      <c r="B2947" s="38" t="s">
        <v>3011</v>
      </c>
    </row>
    <row r="2948" spans="1:2" x14ac:dyDescent="0.25">
      <c r="A2948" s="37" t="s">
        <v>12632</v>
      </c>
      <c r="B2948" s="38" t="s">
        <v>3012</v>
      </c>
    </row>
    <row r="2949" spans="1:2" x14ac:dyDescent="0.25">
      <c r="A2949" s="37" t="s">
        <v>12633</v>
      </c>
      <c r="B2949" s="38" t="s">
        <v>3013</v>
      </c>
    </row>
    <row r="2950" spans="1:2" x14ac:dyDescent="0.25">
      <c r="A2950" s="37" t="s">
        <v>12634</v>
      </c>
      <c r="B2950" s="38" t="s">
        <v>3014</v>
      </c>
    </row>
    <row r="2951" spans="1:2" x14ac:dyDescent="0.25">
      <c r="A2951" s="37" t="s">
        <v>12635</v>
      </c>
      <c r="B2951" s="38" t="s">
        <v>3015</v>
      </c>
    </row>
    <row r="2952" spans="1:2" x14ac:dyDescent="0.25">
      <c r="A2952" s="37" t="s">
        <v>12636</v>
      </c>
      <c r="B2952" s="38" t="s">
        <v>3016</v>
      </c>
    </row>
    <row r="2953" spans="1:2" x14ac:dyDescent="0.25">
      <c r="A2953" s="37" t="s">
        <v>12637</v>
      </c>
      <c r="B2953" s="38" t="s">
        <v>3017</v>
      </c>
    </row>
    <row r="2954" spans="1:2" x14ac:dyDescent="0.25">
      <c r="A2954" s="37" t="s">
        <v>12638</v>
      </c>
      <c r="B2954" s="38" t="s">
        <v>3018</v>
      </c>
    </row>
    <row r="2955" spans="1:2" x14ac:dyDescent="0.25">
      <c r="A2955" s="37" t="s">
        <v>12639</v>
      </c>
      <c r="B2955" s="38" t="s">
        <v>3019</v>
      </c>
    </row>
    <row r="2956" spans="1:2" x14ac:dyDescent="0.25">
      <c r="A2956" s="37" t="s">
        <v>12640</v>
      </c>
      <c r="B2956" s="38" t="s">
        <v>3020</v>
      </c>
    </row>
    <row r="2957" spans="1:2" x14ac:dyDescent="0.25">
      <c r="A2957" s="37" t="s">
        <v>12641</v>
      </c>
      <c r="B2957" s="38" t="s">
        <v>3021</v>
      </c>
    </row>
    <row r="2958" spans="1:2" x14ac:dyDescent="0.25">
      <c r="A2958" s="37" t="s">
        <v>12642</v>
      </c>
      <c r="B2958" s="38" t="s">
        <v>3022</v>
      </c>
    </row>
    <row r="2959" spans="1:2" x14ac:dyDescent="0.25">
      <c r="A2959" s="37" t="s">
        <v>12643</v>
      </c>
      <c r="B2959" s="38" t="s">
        <v>3023</v>
      </c>
    </row>
    <row r="2960" spans="1:2" x14ac:dyDescent="0.25">
      <c r="A2960" s="37" t="s">
        <v>12644</v>
      </c>
      <c r="B2960" s="38" t="s">
        <v>3024</v>
      </c>
    </row>
    <row r="2961" spans="1:2" x14ac:dyDescent="0.25">
      <c r="A2961" s="37" t="s">
        <v>12645</v>
      </c>
      <c r="B2961" s="38" t="s">
        <v>3025</v>
      </c>
    </row>
    <row r="2962" spans="1:2" x14ac:dyDescent="0.25">
      <c r="A2962" s="37" t="s">
        <v>12646</v>
      </c>
      <c r="B2962" s="38" t="s">
        <v>3026</v>
      </c>
    </row>
    <row r="2963" spans="1:2" x14ac:dyDescent="0.25">
      <c r="A2963" s="37" t="s">
        <v>12647</v>
      </c>
      <c r="B2963" s="38" t="s">
        <v>3027</v>
      </c>
    </row>
    <row r="2964" spans="1:2" x14ac:dyDescent="0.25">
      <c r="A2964" s="37" t="s">
        <v>12648</v>
      </c>
      <c r="B2964" s="38" t="s">
        <v>3028</v>
      </c>
    </row>
    <row r="2965" spans="1:2" x14ac:dyDescent="0.25">
      <c r="A2965" s="37" t="s">
        <v>12649</v>
      </c>
      <c r="B2965" s="38" t="s">
        <v>3029</v>
      </c>
    </row>
    <row r="2966" spans="1:2" x14ac:dyDescent="0.25">
      <c r="A2966" s="37" t="s">
        <v>12650</v>
      </c>
      <c r="B2966" s="38" t="s">
        <v>3030</v>
      </c>
    </row>
    <row r="2967" spans="1:2" x14ac:dyDescent="0.25">
      <c r="A2967" s="37" t="s">
        <v>12651</v>
      </c>
      <c r="B2967" s="38" t="s">
        <v>3031</v>
      </c>
    </row>
    <row r="2968" spans="1:2" x14ac:dyDescent="0.25">
      <c r="A2968" s="37" t="s">
        <v>12652</v>
      </c>
      <c r="B2968" s="38" t="s">
        <v>3032</v>
      </c>
    </row>
    <row r="2969" spans="1:2" x14ac:dyDescent="0.25">
      <c r="A2969" s="37" t="s">
        <v>12653</v>
      </c>
      <c r="B2969" s="38" t="s">
        <v>3033</v>
      </c>
    </row>
    <row r="2970" spans="1:2" x14ac:dyDescent="0.25">
      <c r="A2970" s="37" t="s">
        <v>12654</v>
      </c>
      <c r="B2970" s="38" t="s">
        <v>3034</v>
      </c>
    </row>
    <row r="2971" spans="1:2" x14ac:dyDescent="0.25">
      <c r="A2971" s="37" t="s">
        <v>12655</v>
      </c>
      <c r="B2971" s="38" t="s">
        <v>3035</v>
      </c>
    </row>
    <row r="2972" spans="1:2" x14ac:dyDescent="0.25">
      <c r="A2972" s="37" t="s">
        <v>12656</v>
      </c>
      <c r="B2972" s="38" t="s">
        <v>3036</v>
      </c>
    </row>
    <row r="2973" spans="1:2" x14ac:dyDescent="0.25">
      <c r="A2973" s="37" t="s">
        <v>12657</v>
      </c>
      <c r="B2973" s="38" t="s">
        <v>3037</v>
      </c>
    </row>
    <row r="2974" spans="1:2" x14ac:dyDescent="0.25">
      <c r="A2974" s="37" t="s">
        <v>12658</v>
      </c>
      <c r="B2974" s="38" t="s">
        <v>3038</v>
      </c>
    </row>
    <row r="2975" spans="1:2" x14ac:dyDescent="0.25">
      <c r="A2975" s="37" t="s">
        <v>12659</v>
      </c>
      <c r="B2975" s="38" t="s">
        <v>3039</v>
      </c>
    </row>
    <row r="2976" spans="1:2" x14ac:dyDescent="0.25">
      <c r="A2976" s="37" t="s">
        <v>12660</v>
      </c>
      <c r="B2976" s="38" t="s">
        <v>3040</v>
      </c>
    </row>
    <row r="2977" spans="1:2" x14ac:dyDescent="0.25">
      <c r="A2977" s="37" t="s">
        <v>12661</v>
      </c>
      <c r="B2977" s="38" t="s">
        <v>3041</v>
      </c>
    </row>
    <row r="2978" spans="1:2" x14ac:dyDescent="0.25">
      <c r="A2978" s="37" t="s">
        <v>12662</v>
      </c>
      <c r="B2978" s="38" t="s">
        <v>3042</v>
      </c>
    </row>
    <row r="2979" spans="1:2" x14ac:dyDescent="0.25">
      <c r="A2979" s="37" t="s">
        <v>12663</v>
      </c>
      <c r="B2979" s="38" t="s">
        <v>3043</v>
      </c>
    </row>
    <row r="2980" spans="1:2" x14ac:dyDescent="0.25">
      <c r="A2980" s="37" t="s">
        <v>12664</v>
      </c>
      <c r="B2980" s="38" t="s">
        <v>3044</v>
      </c>
    </row>
    <row r="2981" spans="1:2" x14ac:dyDescent="0.25">
      <c r="A2981" s="37" t="s">
        <v>12665</v>
      </c>
      <c r="B2981" s="38" t="s">
        <v>3045</v>
      </c>
    </row>
    <row r="2982" spans="1:2" x14ac:dyDescent="0.25">
      <c r="A2982" s="37" t="s">
        <v>12666</v>
      </c>
      <c r="B2982" s="38" t="s">
        <v>3046</v>
      </c>
    </row>
    <row r="2983" spans="1:2" x14ac:dyDescent="0.25">
      <c r="A2983" s="37" t="s">
        <v>12667</v>
      </c>
      <c r="B2983" s="38" t="s">
        <v>3047</v>
      </c>
    </row>
    <row r="2984" spans="1:2" x14ac:dyDescent="0.25">
      <c r="A2984" s="37" t="s">
        <v>12668</v>
      </c>
      <c r="B2984" s="38" t="s">
        <v>3048</v>
      </c>
    </row>
    <row r="2985" spans="1:2" x14ac:dyDescent="0.25">
      <c r="A2985" s="37" t="s">
        <v>12669</v>
      </c>
      <c r="B2985" s="38" t="s">
        <v>3049</v>
      </c>
    </row>
    <row r="2986" spans="1:2" x14ac:dyDescent="0.25">
      <c r="A2986" s="37" t="s">
        <v>12670</v>
      </c>
      <c r="B2986" s="38" t="s">
        <v>3050</v>
      </c>
    </row>
    <row r="2987" spans="1:2" x14ac:dyDescent="0.25">
      <c r="A2987" s="37" t="s">
        <v>12671</v>
      </c>
      <c r="B2987" s="38" t="s">
        <v>3051</v>
      </c>
    </row>
    <row r="2988" spans="1:2" x14ac:dyDescent="0.25">
      <c r="A2988" s="37" t="s">
        <v>12672</v>
      </c>
      <c r="B2988" s="38" t="s">
        <v>3052</v>
      </c>
    </row>
    <row r="2989" spans="1:2" x14ac:dyDescent="0.25">
      <c r="A2989" s="37" t="s">
        <v>12673</v>
      </c>
      <c r="B2989" s="38" t="s">
        <v>3053</v>
      </c>
    </row>
    <row r="2990" spans="1:2" x14ac:dyDescent="0.25">
      <c r="A2990" s="37" t="s">
        <v>12674</v>
      </c>
      <c r="B2990" s="38" t="s">
        <v>3054</v>
      </c>
    </row>
    <row r="2991" spans="1:2" x14ac:dyDescent="0.25">
      <c r="A2991" s="37" t="s">
        <v>12675</v>
      </c>
      <c r="B2991" s="38" t="s">
        <v>3055</v>
      </c>
    </row>
    <row r="2992" spans="1:2" x14ac:dyDescent="0.25">
      <c r="A2992" s="37" t="s">
        <v>12676</v>
      </c>
      <c r="B2992" s="38" t="s">
        <v>3056</v>
      </c>
    </row>
    <row r="2993" spans="1:2" x14ac:dyDescent="0.25">
      <c r="A2993" s="37" t="s">
        <v>12677</v>
      </c>
      <c r="B2993" s="38" t="s">
        <v>3057</v>
      </c>
    </row>
    <row r="2994" spans="1:2" x14ac:dyDescent="0.25">
      <c r="A2994" s="37" t="s">
        <v>12678</v>
      </c>
      <c r="B2994" s="38" t="s">
        <v>3058</v>
      </c>
    </row>
    <row r="2995" spans="1:2" x14ac:dyDescent="0.25">
      <c r="A2995" s="37" t="s">
        <v>12679</v>
      </c>
      <c r="B2995" s="38" t="s">
        <v>3059</v>
      </c>
    </row>
    <row r="2996" spans="1:2" x14ac:dyDescent="0.25">
      <c r="A2996" s="37" t="s">
        <v>12680</v>
      </c>
      <c r="B2996" s="38" t="s">
        <v>3060</v>
      </c>
    </row>
    <row r="2997" spans="1:2" x14ac:dyDescent="0.25">
      <c r="A2997" s="37" t="s">
        <v>12681</v>
      </c>
      <c r="B2997" s="38" t="s">
        <v>3061</v>
      </c>
    </row>
    <row r="2998" spans="1:2" x14ac:dyDescent="0.25">
      <c r="A2998" s="37" t="s">
        <v>12682</v>
      </c>
      <c r="B2998" s="38" t="s">
        <v>3062</v>
      </c>
    </row>
    <row r="2999" spans="1:2" x14ac:dyDescent="0.25">
      <c r="A2999" s="37" t="s">
        <v>12683</v>
      </c>
      <c r="B2999" s="38" t="s">
        <v>3063</v>
      </c>
    </row>
    <row r="3000" spans="1:2" x14ac:dyDescent="0.25">
      <c r="A3000" s="37" t="s">
        <v>12684</v>
      </c>
      <c r="B3000" s="38" t="s">
        <v>3064</v>
      </c>
    </row>
    <row r="3001" spans="1:2" x14ac:dyDescent="0.25">
      <c r="A3001" s="37" t="s">
        <v>12685</v>
      </c>
      <c r="B3001" s="38" t="s">
        <v>3065</v>
      </c>
    </row>
    <row r="3002" spans="1:2" x14ac:dyDescent="0.25">
      <c r="A3002" s="37" t="s">
        <v>12686</v>
      </c>
      <c r="B3002" s="38" t="s">
        <v>3066</v>
      </c>
    </row>
    <row r="3003" spans="1:2" x14ac:dyDescent="0.25">
      <c r="A3003" s="37" t="s">
        <v>12687</v>
      </c>
      <c r="B3003" s="38" t="s">
        <v>3067</v>
      </c>
    </row>
    <row r="3004" spans="1:2" x14ac:dyDescent="0.25">
      <c r="A3004" s="37" t="s">
        <v>12688</v>
      </c>
      <c r="B3004" s="38" t="s">
        <v>3068</v>
      </c>
    </row>
    <row r="3005" spans="1:2" x14ac:dyDescent="0.25">
      <c r="A3005" s="37" t="s">
        <v>12689</v>
      </c>
      <c r="B3005" s="38" t="s">
        <v>3069</v>
      </c>
    </row>
    <row r="3006" spans="1:2" x14ac:dyDescent="0.25">
      <c r="A3006" s="37" t="s">
        <v>12690</v>
      </c>
      <c r="B3006" s="38" t="s">
        <v>3070</v>
      </c>
    </row>
    <row r="3007" spans="1:2" x14ac:dyDescent="0.25">
      <c r="A3007" s="37" t="s">
        <v>12691</v>
      </c>
      <c r="B3007" s="38" t="s">
        <v>3071</v>
      </c>
    </row>
    <row r="3008" spans="1:2" x14ac:dyDescent="0.25">
      <c r="A3008" s="37" t="s">
        <v>12692</v>
      </c>
      <c r="B3008" s="38" t="s">
        <v>3072</v>
      </c>
    </row>
    <row r="3009" spans="1:2" x14ac:dyDescent="0.25">
      <c r="A3009" s="37" t="s">
        <v>12693</v>
      </c>
      <c r="B3009" s="38" t="s">
        <v>3073</v>
      </c>
    </row>
    <row r="3010" spans="1:2" x14ac:dyDescent="0.25">
      <c r="A3010" s="37" t="s">
        <v>12694</v>
      </c>
      <c r="B3010" s="38" t="s">
        <v>3074</v>
      </c>
    </row>
    <row r="3011" spans="1:2" x14ac:dyDescent="0.25">
      <c r="A3011" s="37" t="s">
        <v>12695</v>
      </c>
      <c r="B3011" s="38" t="s">
        <v>3075</v>
      </c>
    </row>
    <row r="3012" spans="1:2" x14ac:dyDescent="0.25">
      <c r="A3012" s="37" t="s">
        <v>12696</v>
      </c>
      <c r="B3012" s="38" t="s">
        <v>3076</v>
      </c>
    </row>
    <row r="3013" spans="1:2" x14ac:dyDescent="0.25">
      <c r="A3013" s="37" t="s">
        <v>12697</v>
      </c>
      <c r="B3013" s="38" t="s">
        <v>3077</v>
      </c>
    </row>
    <row r="3014" spans="1:2" x14ac:dyDescent="0.25">
      <c r="A3014" s="37" t="s">
        <v>12698</v>
      </c>
      <c r="B3014" s="38" t="s">
        <v>3078</v>
      </c>
    </row>
    <row r="3015" spans="1:2" x14ac:dyDescent="0.25">
      <c r="A3015" s="37" t="s">
        <v>12699</v>
      </c>
      <c r="B3015" s="38" t="s">
        <v>3079</v>
      </c>
    </row>
    <row r="3016" spans="1:2" x14ac:dyDescent="0.25">
      <c r="A3016" s="37" t="s">
        <v>12700</v>
      </c>
      <c r="B3016" s="38" t="s">
        <v>3080</v>
      </c>
    </row>
    <row r="3017" spans="1:2" x14ac:dyDescent="0.25">
      <c r="A3017" s="37" t="s">
        <v>12701</v>
      </c>
      <c r="B3017" s="38" t="s">
        <v>3081</v>
      </c>
    </row>
    <row r="3018" spans="1:2" x14ac:dyDescent="0.25">
      <c r="A3018" s="37" t="s">
        <v>12702</v>
      </c>
      <c r="B3018" s="38" t="s">
        <v>3082</v>
      </c>
    </row>
    <row r="3019" spans="1:2" x14ac:dyDescent="0.25">
      <c r="A3019" s="37" t="s">
        <v>12703</v>
      </c>
      <c r="B3019" s="38" t="s">
        <v>3083</v>
      </c>
    </row>
    <row r="3020" spans="1:2" x14ac:dyDescent="0.25">
      <c r="A3020" s="37" t="s">
        <v>12704</v>
      </c>
      <c r="B3020" s="38" t="s">
        <v>3084</v>
      </c>
    </row>
    <row r="3021" spans="1:2" x14ac:dyDescent="0.25">
      <c r="A3021" s="37" t="s">
        <v>12705</v>
      </c>
      <c r="B3021" s="38" t="s">
        <v>3085</v>
      </c>
    </row>
    <row r="3022" spans="1:2" x14ac:dyDescent="0.25">
      <c r="A3022" s="37" t="s">
        <v>12706</v>
      </c>
      <c r="B3022" s="38" t="s">
        <v>3086</v>
      </c>
    </row>
    <row r="3023" spans="1:2" x14ac:dyDescent="0.25">
      <c r="A3023" s="37" t="s">
        <v>12707</v>
      </c>
      <c r="B3023" s="38" t="s">
        <v>3087</v>
      </c>
    </row>
    <row r="3024" spans="1:2" x14ac:dyDescent="0.25">
      <c r="A3024" s="37" t="s">
        <v>12708</v>
      </c>
      <c r="B3024" s="38" t="s">
        <v>3088</v>
      </c>
    </row>
    <row r="3025" spans="1:2" x14ac:dyDescent="0.25">
      <c r="A3025" s="37" t="s">
        <v>12709</v>
      </c>
      <c r="B3025" s="38" t="s">
        <v>3089</v>
      </c>
    </row>
    <row r="3026" spans="1:2" x14ac:dyDescent="0.25">
      <c r="A3026" s="37" t="s">
        <v>12710</v>
      </c>
      <c r="B3026" s="38" t="s">
        <v>3090</v>
      </c>
    </row>
    <row r="3027" spans="1:2" x14ac:dyDescent="0.25">
      <c r="A3027" s="37" t="s">
        <v>12711</v>
      </c>
      <c r="B3027" s="38" t="s">
        <v>3091</v>
      </c>
    </row>
    <row r="3028" spans="1:2" x14ac:dyDescent="0.25">
      <c r="A3028" s="37" t="s">
        <v>12712</v>
      </c>
      <c r="B3028" s="38" t="s">
        <v>3092</v>
      </c>
    </row>
    <row r="3029" spans="1:2" x14ac:dyDescent="0.25">
      <c r="A3029" s="37" t="s">
        <v>12713</v>
      </c>
      <c r="B3029" s="38" t="s">
        <v>3093</v>
      </c>
    </row>
    <row r="3030" spans="1:2" x14ac:dyDescent="0.25">
      <c r="A3030" s="37" t="s">
        <v>12714</v>
      </c>
      <c r="B3030" s="38" t="s">
        <v>3094</v>
      </c>
    </row>
    <row r="3031" spans="1:2" x14ac:dyDescent="0.25">
      <c r="A3031" s="37" t="s">
        <v>12715</v>
      </c>
      <c r="B3031" s="38" t="s">
        <v>3095</v>
      </c>
    </row>
    <row r="3032" spans="1:2" x14ac:dyDescent="0.25">
      <c r="A3032" s="37" t="s">
        <v>12716</v>
      </c>
      <c r="B3032" s="38" t="s">
        <v>3096</v>
      </c>
    </row>
    <row r="3033" spans="1:2" x14ac:dyDescent="0.25">
      <c r="A3033" s="37" t="s">
        <v>12717</v>
      </c>
      <c r="B3033" s="38" t="s">
        <v>3097</v>
      </c>
    </row>
    <row r="3034" spans="1:2" x14ac:dyDescent="0.25">
      <c r="A3034" s="37" t="s">
        <v>12718</v>
      </c>
      <c r="B3034" s="38" t="s">
        <v>3098</v>
      </c>
    </row>
    <row r="3035" spans="1:2" x14ac:dyDescent="0.25">
      <c r="A3035" s="37" t="s">
        <v>12719</v>
      </c>
      <c r="B3035" s="38" t="s">
        <v>3099</v>
      </c>
    </row>
    <row r="3036" spans="1:2" x14ac:dyDescent="0.25">
      <c r="A3036" s="37" t="s">
        <v>12720</v>
      </c>
      <c r="B3036" s="38" t="s">
        <v>3100</v>
      </c>
    </row>
    <row r="3037" spans="1:2" x14ac:dyDescent="0.25">
      <c r="A3037" s="37" t="s">
        <v>12721</v>
      </c>
      <c r="B3037" s="38" t="s">
        <v>3101</v>
      </c>
    </row>
    <row r="3038" spans="1:2" x14ac:dyDescent="0.25">
      <c r="A3038" s="37" t="s">
        <v>12722</v>
      </c>
      <c r="B3038" s="38" t="s">
        <v>3102</v>
      </c>
    </row>
    <row r="3039" spans="1:2" x14ac:dyDescent="0.25">
      <c r="A3039" s="37" t="s">
        <v>12723</v>
      </c>
      <c r="B3039" s="38" t="s">
        <v>3103</v>
      </c>
    </row>
    <row r="3040" spans="1:2" x14ac:dyDescent="0.25">
      <c r="A3040" s="37" t="s">
        <v>12724</v>
      </c>
      <c r="B3040" s="38" t="s">
        <v>3104</v>
      </c>
    </row>
    <row r="3041" spans="1:2" x14ac:dyDescent="0.25">
      <c r="A3041" s="37" t="s">
        <v>12725</v>
      </c>
      <c r="B3041" s="38" t="s">
        <v>3105</v>
      </c>
    </row>
    <row r="3042" spans="1:2" x14ac:dyDescent="0.25">
      <c r="A3042" s="37" t="s">
        <v>12726</v>
      </c>
      <c r="B3042" s="38" t="s">
        <v>3106</v>
      </c>
    </row>
    <row r="3043" spans="1:2" x14ac:dyDescent="0.25">
      <c r="A3043" s="37" t="s">
        <v>12727</v>
      </c>
      <c r="B3043" s="38" t="s">
        <v>3107</v>
      </c>
    </row>
    <row r="3044" spans="1:2" x14ac:dyDescent="0.25">
      <c r="A3044" s="37" t="s">
        <v>12728</v>
      </c>
      <c r="B3044" s="38" t="s">
        <v>3108</v>
      </c>
    </row>
    <row r="3045" spans="1:2" x14ac:dyDescent="0.25">
      <c r="A3045" s="37" t="s">
        <v>12729</v>
      </c>
      <c r="B3045" s="38" t="s">
        <v>3109</v>
      </c>
    </row>
    <row r="3046" spans="1:2" x14ac:dyDescent="0.25">
      <c r="A3046" s="37" t="s">
        <v>12730</v>
      </c>
      <c r="B3046" s="38" t="s">
        <v>3110</v>
      </c>
    </row>
    <row r="3047" spans="1:2" x14ac:dyDescent="0.25">
      <c r="A3047" s="37" t="s">
        <v>12731</v>
      </c>
      <c r="B3047" s="38" t="s">
        <v>3111</v>
      </c>
    </row>
    <row r="3048" spans="1:2" x14ac:dyDescent="0.25">
      <c r="A3048" s="37" t="s">
        <v>12732</v>
      </c>
      <c r="B3048" s="38" t="s">
        <v>3112</v>
      </c>
    </row>
    <row r="3049" spans="1:2" x14ac:dyDescent="0.25">
      <c r="A3049" s="37" t="s">
        <v>12733</v>
      </c>
      <c r="B3049" s="38" t="s">
        <v>3113</v>
      </c>
    </row>
    <row r="3050" spans="1:2" x14ac:dyDescent="0.25">
      <c r="A3050" s="37" t="s">
        <v>12734</v>
      </c>
      <c r="B3050" s="38" t="s">
        <v>3114</v>
      </c>
    </row>
    <row r="3051" spans="1:2" x14ac:dyDescent="0.25">
      <c r="A3051" s="37" t="s">
        <v>12735</v>
      </c>
      <c r="B3051" s="38" t="s">
        <v>3115</v>
      </c>
    </row>
    <row r="3052" spans="1:2" x14ac:dyDescent="0.25">
      <c r="A3052" s="37" t="s">
        <v>12736</v>
      </c>
      <c r="B3052" s="38" t="s">
        <v>3116</v>
      </c>
    </row>
    <row r="3053" spans="1:2" x14ac:dyDescent="0.25">
      <c r="A3053" s="37" t="s">
        <v>12737</v>
      </c>
      <c r="B3053" s="38" t="s">
        <v>3117</v>
      </c>
    </row>
    <row r="3054" spans="1:2" x14ac:dyDescent="0.25">
      <c r="A3054" s="37" t="s">
        <v>12738</v>
      </c>
      <c r="B3054" s="38" t="s">
        <v>3118</v>
      </c>
    </row>
    <row r="3055" spans="1:2" x14ac:dyDescent="0.25">
      <c r="A3055" s="37" t="s">
        <v>12739</v>
      </c>
      <c r="B3055" s="38" t="s">
        <v>3119</v>
      </c>
    </row>
    <row r="3056" spans="1:2" x14ac:dyDescent="0.25">
      <c r="A3056" s="37" t="s">
        <v>12740</v>
      </c>
      <c r="B3056" s="38" t="s">
        <v>3120</v>
      </c>
    </row>
    <row r="3057" spans="1:2" x14ac:dyDescent="0.25">
      <c r="A3057" s="37" t="s">
        <v>12741</v>
      </c>
      <c r="B3057" s="38" t="s">
        <v>3121</v>
      </c>
    </row>
    <row r="3058" spans="1:2" x14ac:dyDescent="0.25">
      <c r="A3058" s="37" t="s">
        <v>12742</v>
      </c>
      <c r="B3058" s="38" t="s">
        <v>3122</v>
      </c>
    </row>
    <row r="3059" spans="1:2" x14ac:dyDescent="0.25">
      <c r="A3059" s="37" t="s">
        <v>12743</v>
      </c>
      <c r="B3059" s="38" t="s">
        <v>3123</v>
      </c>
    </row>
    <row r="3060" spans="1:2" x14ac:dyDescent="0.25">
      <c r="A3060" s="37" t="s">
        <v>12744</v>
      </c>
      <c r="B3060" s="38" t="s">
        <v>3124</v>
      </c>
    </row>
    <row r="3061" spans="1:2" x14ac:dyDescent="0.25">
      <c r="A3061" s="37" t="s">
        <v>12745</v>
      </c>
      <c r="B3061" s="38" t="s">
        <v>3125</v>
      </c>
    </row>
    <row r="3062" spans="1:2" x14ac:dyDescent="0.25">
      <c r="A3062" s="37" t="s">
        <v>12746</v>
      </c>
      <c r="B3062" s="38" t="s">
        <v>3126</v>
      </c>
    </row>
    <row r="3063" spans="1:2" x14ac:dyDescent="0.25">
      <c r="A3063" s="37" t="s">
        <v>12747</v>
      </c>
      <c r="B3063" s="38" t="s">
        <v>3127</v>
      </c>
    </row>
    <row r="3064" spans="1:2" x14ac:dyDescent="0.25">
      <c r="A3064" s="37" t="s">
        <v>12748</v>
      </c>
      <c r="B3064" s="38" t="s">
        <v>3128</v>
      </c>
    </row>
    <row r="3065" spans="1:2" x14ac:dyDescent="0.25">
      <c r="A3065" s="37" t="s">
        <v>12749</v>
      </c>
      <c r="B3065" s="38" t="s">
        <v>3129</v>
      </c>
    </row>
    <row r="3066" spans="1:2" x14ac:dyDescent="0.25">
      <c r="A3066" s="37" t="s">
        <v>12750</v>
      </c>
      <c r="B3066" s="38" t="s">
        <v>3130</v>
      </c>
    </row>
    <row r="3067" spans="1:2" x14ac:dyDescent="0.25">
      <c r="A3067" s="37" t="s">
        <v>12751</v>
      </c>
      <c r="B3067" s="38" t="s">
        <v>3131</v>
      </c>
    </row>
    <row r="3068" spans="1:2" x14ac:dyDescent="0.25">
      <c r="A3068" s="37" t="s">
        <v>12752</v>
      </c>
      <c r="B3068" s="38" t="s">
        <v>3132</v>
      </c>
    </row>
    <row r="3069" spans="1:2" x14ac:dyDescent="0.25">
      <c r="A3069" s="37" t="s">
        <v>12753</v>
      </c>
      <c r="B3069" s="38" t="s">
        <v>3133</v>
      </c>
    </row>
    <row r="3070" spans="1:2" x14ac:dyDescent="0.25">
      <c r="A3070" s="37" t="s">
        <v>12754</v>
      </c>
      <c r="B3070" s="38" t="s">
        <v>3134</v>
      </c>
    </row>
    <row r="3071" spans="1:2" x14ac:dyDescent="0.25">
      <c r="A3071" s="37" t="s">
        <v>12755</v>
      </c>
      <c r="B3071" s="38" t="s">
        <v>3135</v>
      </c>
    </row>
    <row r="3072" spans="1:2" x14ac:dyDescent="0.25">
      <c r="A3072" s="37" t="s">
        <v>12756</v>
      </c>
      <c r="B3072" s="38" t="s">
        <v>3136</v>
      </c>
    </row>
    <row r="3073" spans="1:2" x14ac:dyDescent="0.25">
      <c r="A3073" s="37" t="s">
        <v>12757</v>
      </c>
      <c r="B3073" s="38" t="s">
        <v>3137</v>
      </c>
    </row>
    <row r="3074" spans="1:2" x14ac:dyDescent="0.25">
      <c r="A3074" s="37" t="s">
        <v>12758</v>
      </c>
      <c r="B3074" s="38" t="s">
        <v>3138</v>
      </c>
    </row>
    <row r="3075" spans="1:2" x14ac:dyDescent="0.25">
      <c r="A3075" s="37" t="s">
        <v>12759</v>
      </c>
      <c r="B3075" s="38" t="s">
        <v>3139</v>
      </c>
    </row>
    <row r="3076" spans="1:2" x14ac:dyDescent="0.25">
      <c r="A3076" s="37" t="s">
        <v>12760</v>
      </c>
      <c r="B3076" s="38" t="s">
        <v>3140</v>
      </c>
    </row>
    <row r="3077" spans="1:2" x14ac:dyDescent="0.25">
      <c r="A3077" s="37" t="s">
        <v>12761</v>
      </c>
      <c r="B3077" s="38" t="s">
        <v>3141</v>
      </c>
    </row>
    <row r="3078" spans="1:2" x14ac:dyDescent="0.25">
      <c r="A3078" s="37" t="s">
        <v>12762</v>
      </c>
      <c r="B3078" s="38" t="s">
        <v>3142</v>
      </c>
    </row>
    <row r="3079" spans="1:2" x14ac:dyDescent="0.25">
      <c r="A3079" s="37" t="s">
        <v>12763</v>
      </c>
      <c r="B3079" s="38" t="s">
        <v>3143</v>
      </c>
    </row>
    <row r="3080" spans="1:2" x14ac:dyDescent="0.25">
      <c r="A3080" s="37" t="s">
        <v>12764</v>
      </c>
      <c r="B3080" s="38" t="s">
        <v>3144</v>
      </c>
    </row>
    <row r="3081" spans="1:2" x14ac:dyDescent="0.25">
      <c r="A3081" s="37" t="s">
        <v>12765</v>
      </c>
      <c r="B3081" s="38" t="s">
        <v>3145</v>
      </c>
    </row>
    <row r="3082" spans="1:2" x14ac:dyDescent="0.25">
      <c r="A3082" s="37" t="s">
        <v>12766</v>
      </c>
      <c r="B3082" s="38" t="s">
        <v>3146</v>
      </c>
    </row>
    <row r="3083" spans="1:2" x14ac:dyDescent="0.25">
      <c r="A3083" s="37" t="s">
        <v>12767</v>
      </c>
      <c r="B3083" s="38" t="s">
        <v>3147</v>
      </c>
    </row>
    <row r="3084" spans="1:2" x14ac:dyDescent="0.25">
      <c r="A3084" s="37" t="s">
        <v>12768</v>
      </c>
      <c r="B3084" s="38" t="s">
        <v>3148</v>
      </c>
    </row>
    <row r="3085" spans="1:2" x14ac:dyDescent="0.25">
      <c r="A3085" s="37" t="s">
        <v>12769</v>
      </c>
      <c r="B3085" s="38" t="s">
        <v>3149</v>
      </c>
    </row>
    <row r="3086" spans="1:2" x14ac:dyDescent="0.25">
      <c r="A3086" s="37" t="s">
        <v>12770</v>
      </c>
      <c r="B3086" s="38" t="s">
        <v>3150</v>
      </c>
    </row>
    <row r="3087" spans="1:2" x14ac:dyDescent="0.25">
      <c r="A3087" s="37" t="s">
        <v>12771</v>
      </c>
      <c r="B3087" s="38" t="s">
        <v>3151</v>
      </c>
    </row>
    <row r="3088" spans="1:2" x14ac:dyDescent="0.25">
      <c r="A3088" s="37" t="s">
        <v>12772</v>
      </c>
      <c r="B3088" s="38" t="s">
        <v>3152</v>
      </c>
    </row>
    <row r="3089" spans="1:2" x14ac:dyDescent="0.25">
      <c r="A3089" s="37" t="s">
        <v>12773</v>
      </c>
      <c r="B3089" s="38" t="s">
        <v>3153</v>
      </c>
    </row>
    <row r="3090" spans="1:2" x14ac:dyDescent="0.25">
      <c r="A3090" s="37" t="s">
        <v>12774</v>
      </c>
      <c r="B3090" s="38" t="s">
        <v>3154</v>
      </c>
    </row>
    <row r="3091" spans="1:2" x14ac:dyDescent="0.25">
      <c r="A3091" s="37" t="s">
        <v>12775</v>
      </c>
      <c r="B3091" s="38" t="s">
        <v>3155</v>
      </c>
    </row>
    <row r="3092" spans="1:2" x14ac:dyDescent="0.25">
      <c r="A3092" s="37" t="s">
        <v>12776</v>
      </c>
      <c r="B3092" s="38" t="s">
        <v>3156</v>
      </c>
    </row>
    <row r="3093" spans="1:2" x14ac:dyDescent="0.25">
      <c r="A3093" s="37" t="s">
        <v>12777</v>
      </c>
      <c r="B3093" s="38" t="s">
        <v>3157</v>
      </c>
    </row>
    <row r="3094" spans="1:2" x14ac:dyDescent="0.25">
      <c r="A3094" s="37" t="s">
        <v>12778</v>
      </c>
      <c r="B3094" s="38" t="s">
        <v>3158</v>
      </c>
    </row>
    <row r="3095" spans="1:2" x14ac:dyDescent="0.25">
      <c r="A3095" s="37" t="s">
        <v>12779</v>
      </c>
      <c r="B3095" s="38" t="s">
        <v>3159</v>
      </c>
    </row>
    <row r="3096" spans="1:2" x14ac:dyDescent="0.25">
      <c r="A3096" s="37" t="s">
        <v>12780</v>
      </c>
      <c r="B3096" s="38" t="s">
        <v>3160</v>
      </c>
    </row>
    <row r="3097" spans="1:2" x14ac:dyDescent="0.25">
      <c r="A3097" s="37" t="s">
        <v>12781</v>
      </c>
      <c r="B3097" s="38" t="s">
        <v>3161</v>
      </c>
    </row>
    <row r="3098" spans="1:2" x14ac:dyDescent="0.25">
      <c r="A3098" s="37" t="s">
        <v>12782</v>
      </c>
      <c r="B3098" s="38" t="s">
        <v>3162</v>
      </c>
    </row>
    <row r="3099" spans="1:2" x14ac:dyDescent="0.25">
      <c r="A3099" s="37" t="s">
        <v>12783</v>
      </c>
      <c r="B3099" s="38" t="s">
        <v>3163</v>
      </c>
    </row>
    <row r="3100" spans="1:2" x14ac:dyDescent="0.25">
      <c r="A3100" s="37" t="s">
        <v>12784</v>
      </c>
      <c r="B3100" s="38" t="s">
        <v>3164</v>
      </c>
    </row>
    <row r="3101" spans="1:2" x14ac:dyDescent="0.25">
      <c r="A3101" s="37" t="s">
        <v>12785</v>
      </c>
      <c r="B3101" s="38" t="s">
        <v>3165</v>
      </c>
    </row>
    <row r="3102" spans="1:2" x14ac:dyDescent="0.25">
      <c r="A3102" s="37" t="s">
        <v>12786</v>
      </c>
      <c r="B3102" s="38" t="s">
        <v>3166</v>
      </c>
    </row>
    <row r="3103" spans="1:2" x14ac:dyDescent="0.25">
      <c r="A3103" s="37" t="s">
        <v>12787</v>
      </c>
      <c r="B3103" s="38" t="s">
        <v>3167</v>
      </c>
    </row>
    <row r="3104" spans="1:2" x14ac:dyDescent="0.25">
      <c r="A3104" s="37" t="s">
        <v>12788</v>
      </c>
      <c r="B3104" s="38" t="s">
        <v>3168</v>
      </c>
    </row>
    <row r="3105" spans="1:2" x14ac:dyDescent="0.25">
      <c r="A3105" s="37" t="s">
        <v>12789</v>
      </c>
      <c r="B3105" s="38" t="s">
        <v>3169</v>
      </c>
    </row>
    <row r="3106" spans="1:2" x14ac:dyDescent="0.25">
      <c r="A3106" s="37" t="s">
        <v>12790</v>
      </c>
      <c r="B3106" s="38" t="s">
        <v>3170</v>
      </c>
    </row>
    <row r="3107" spans="1:2" x14ac:dyDescent="0.25">
      <c r="A3107" s="37" t="s">
        <v>12791</v>
      </c>
      <c r="B3107" s="38" t="s">
        <v>3171</v>
      </c>
    </row>
    <row r="3108" spans="1:2" x14ac:dyDescent="0.25">
      <c r="A3108" s="37" t="s">
        <v>12792</v>
      </c>
      <c r="B3108" s="38" t="s">
        <v>3172</v>
      </c>
    </row>
    <row r="3109" spans="1:2" x14ac:dyDescent="0.25">
      <c r="A3109" s="37" t="s">
        <v>12793</v>
      </c>
      <c r="B3109" s="38" t="s">
        <v>3173</v>
      </c>
    </row>
    <row r="3110" spans="1:2" x14ac:dyDescent="0.25">
      <c r="A3110" s="37" t="s">
        <v>12794</v>
      </c>
      <c r="B3110" s="38" t="s">
        <v>3174</v>
      </c>
    </row>
    <row r="3111" spans="1:2" x14ac:dyDescent="0.25">
      <c r="A3111" s="37" t="s">
        <v>12795</v>
      </c>
      <c r="B3111" s="38" t="s">
        <v>3175</v>
      </c>
    </row>
    <row r="3112" spans="1:2" x14ac:dyDescent="0.25">
      <c r="A3112" s="37" t="s">
        <v>12796</v>
      </c>
      <c r="B3112" s="38" t="s">
        <v>3176</v>
      </c>
    </row>
    <row r="3113" spans="1:2" x14ac:dyDescent="0.25">
      <c r="A3113" s="37" t="s">
        <v>12797</v>
      </c>
      <c r="B3113" s="38" t="s">
        <v>3177</v>
      </c>
    </row>
    <row r="3114" spans="1:2" x14ac:dyDescent="0.25">
      <c r="A3114" s="37" t="s">
        <v>12798</v>
      </c>
      <c r="B3114" s="38" t="s">
        <v>3178</v>
      </c>
    </row>
    <row r="3115" spans="1:2" x14ac:dyDescent="0.25">
      <c r="A3115" s="37" t="s">
        <v>12799</v>
      </c>
      <c r="B3115" s="38" t="s">
        <v>3179</v>
      </c>
    </row>
    <row r="3116" spans="1:2" x14ac:dyDescent="0.25">
      <c r="A3116" s="37" t="s">
        <v>12800</v>
      </c>
      <c r="B3116" s="38" t="s">
        <v>3180</v>
      </c>
    </row>
    <row r="3117" spans="1:2" x14ac:dyDescent="0.25">
      <c r="A3117" s="37" t="s">
        <v>12801</v>
      </c>
      <c r="B3117" s="38" t="s">
        <v>3181</v>
      </c>
    </row>
    <row r="3118" spans="1:2" x14ac:dyDescent="0.25">
      <c r="A3118" s="37" t="s">
        <v>12802</v>
      </c>
      <c r="B3118" s="38" t="s">
        <v>3182</v>
      </c>
    </row>
    <row r="3119" spans="1:2" x14ac:dyDescent="0.25">
      <c r="A3119" s="37" t="s">
        <v>12803</v>
      </c>
      <c r="B3119" s="38" t="s">
        <v>3183</v>
      </c>
    </row>
    <row r="3120" spans="1:2" x14ac:dyDescent="0.25">
      <c r="A3120" s="37" t="s">
        <v>12804</v>
      </c>
      <c r="B3120" s="38" t="s">
        <v>3184</v>
      </c>
    </row>
    <row r="3121" spans="1:2" x14ac:dyDescent="0.25">
      <c r="A3121" s="37" t="s">
        <v>12805</v>
      </c>
      <c r="B3121" s="38" t="s">
        <v>3185</v>
      </c>
    </row>
    <row r="3122" spans="1:2" x14ac:dyDescent="0.25">
      <c r="A3122" s="37" t="s">
        <v>12806</v>
      </c>
      <c r="B3122" s="38" t="s">
        <v>3186</v>
      </c>
    </row>
    <row r="3123" spans="1:2" x14ac:dyDescent="0.25">
      <c r="A3123" s="37" t="s">
        <v>12807</v>
      </c>
      <c r="B3123" s="38" t="s">
        <v>3187</v>
      </c>
    </row>
    <row r="3124" spans="1:2" x14ac:dyDescent="0.25">
      <c r="A3124" s="37" t="s">
        <v>12808</v>
      </c>
      <c r="B3124" s="38" t="s">
        <v>3188</v>
      </c>
    </row>
    <row r="3125" spans="1:2" x14ac:dyDescent="0.25">
      <c r="A3125" s="37" t="s">
        <v>12809</v>
      </c>
      <c r="B3125" s="38" t="s">
        <v>3189</v>
      </c>
    </row>
    <row r="3126" spans="1:2" x14ac:dyDescent="0.25">
      <c r="A3126" s="37" t="s">
        <v>12810</v>
      </c>
      <c r="B3126" s="38" t="s">
        <v>3190</v>
      </c>
    </row>
    <row r="3127" spans="1:2" x14ac:dyDescent="0.25">
      <c r="A3127" s="37" t="s">
        <v>12811</v>
      </c>
      <c r="B3127" s="38" t="s">
        <v>3191</v>
      </c>
    </row>
    <row r="3128" spans="1:2" x14ac:dyDescent="0.25">
      <c r="A3128" s="37" t="s">
        <v>12812</v>
      </c>
      <c r="B3128" s="38" t="s">
        <v>3192</v>
      </c>
    </row>
    <row r="3129" spans="1:2" x14ac:dyDescent="0.25">
      <c r="A3129" s="37" t="s">
        <v>12813</v>
      </c>
      <c r="B3129" s="38" t="s">
        <v>3193</v>
      </c>
    </row>
    <row r="3130" spans="1:2" x14ac:dyDescent="0.25">
      <c r="A3130" s="37" t="s">
        <v>12814</v>
      </c>
      <c r="B3130" s="38" t="s">
        <v>3194</v>
      </c>
    </row>
    <row r="3131" spans="1:2" x14ac:dyDescent="0.25">
      <c r="A3131" s="37" t="s">
        <v>12815</v>
      </c>
      <c r="B3131" s="38" t="s">
        <v>3195</v>
      </c>
    </row>
    <row r="3132" spans="1:2" x14ac:dyDescent="0.25">
      <c r="A3132" s="37" t="s">
        <v>12816</v>
      </c>
      <c r="B3132" s="38" t="s">
        <v>3196</v>
      </c>
    </row>
    <row r="3133" spans="1:2" x14ac:dyDescent="0.25">
      <c r="A3133" s="37" t="s">
        <v>12817</v>
      </c>
      <c r="B3133" s="38" t="s">
        <v>3197</v>
      </c>
    </row>
    <row r="3134" spans="1:2" x14ac:dyDescent="0.25">
      <c r="A3134" s="37" t="s">
        <v>12818</v>
      </c>
      <c r="B3134" s="38" t="s">
        <v>3198</v>
      </c>
    </row>
    <row r="3135" spans="1:2" x14ac:dyDescent="0.25">
      <c r="A3135" s="37" t="s">
        <v>12819</v>
      </c>
      <c r="B3135" s="38" t="s">
        <v>3199</v>
      </c>
    </row>
    <row r="3136" spans="1:2" x14ac:dyDescent="0.25">
      <c r="A3136" s="37" t="s">
        <v>12820</v>
      </c>
      <c r="B3136" s="38" t="s">
        <v>3200</v>
      </c>
    </row>
    <row r="3137" spans="1:2" x14ac:dyDescent="0.25">
      <c r="A3137" s="37" t="s">
        <v>12821</v>
      </c>
      <c r="B3137" s="38" t="s">
        <v>3201</v>
      </c>
    </row>
    <row r="3138" spans="1:2" x14ac:dyDescent="0.25">
      <c r="A3138" s="37" t="s">
        <v>12822</v>
      </c>
      <c r="B3138" s="38" t="s">
        <v>3202</v>
      </c>
    </row>
    <row r="3139" spans="1:2" x14ac:dyDescent="0.25">
      <c r="A3139" s="37" t="s">
        <v>12823</v>
      </c>
      <c r="B3139" s="38" t="s">
        <v>3203</v>
      </c>
    </row>
    <row r="3140" spans="1:2" x14ac:dyDescent="0.25">
      <c r="A3140" s="37" t="s">
        <v>12824</v>
      </c>
      <c r="B3140" s="38" t="s">
        <v>3204</v>
      </c>
    </row>
    <row r="3141" spans="1:2" x14ac:dyDescent="0.25">
      <c r="A3141" s="37" t="s">
        <v>12825</v>
      </c>
      <c r="B3141" s="38" t="s">
        <v>3205</v>
      </c>
    </row>
    <row r="3142" spans="1:2" x14ac:dyDescent="0.25">
      <c r="A3142" s="37" t="s">
        <v>12826</v>
      </c>
      <c r="B3142" s="38" t="s">
        <v>3206</v>
      </c>
    </row>
    <row r="3143" spans="1:2" x14ac:dyDescent="0.25">
      <c r="A3143" s="37" t="s">
        <v>12827</v>
      </c>
      <c r="B3143" s="38" t="s">
        <v>3207</v>
      </c>
    </row>
    <row r="3144" spans="1:2" x14ac:dyDescent="0.25">
      <c r="A3144" s="37" t="s">
        <v>12828</v>
      </c>
      <c r="B3144" s="38" t="s">
        <v>3208</v>
      </c>
    </row>
    <row r="3145" spans="1:2" x14ac:dyDescent="0.25">
      <c r="A3145" s="37" t="s">
        <v>12829</v>
      </c>
      <c r="B3145" s="38" t="s">
        <v>3209</v>
      </c>
    </row>
    <row r="3146" spans="1:2" x14ac:dyDescent="0.25">
      <c r="A3146" s="37" t="s">
        <v>12830</v>
      </c>
      <c r="B3146" s="38" t="s">
        <v>3210</v>
      </c>
    </row>
    <row r="3147" spans="1:2" x14ac:dyDescent="0.25">
      <c r="A3147" s="37" t="s">
        <v>12831</v>
      </c>
      <c r="B3147" s="38" t="s">
        <v>3211</v>
      </c>
    </row>
    <row r="3148" spans="1:2" x14ac:dyDescent="0.25">
      <c r="A3148" s="37" t="s">
        <v>12832</v>
      </c>
      <c r="B3148" s="38" t="s">
        <v>3212</v>
      </c>
    </row>
    <row r="3149" spans="1:2" x14ac:dyDescent="0.25">
      <c r="A3149" s="37" t="s">
        <v>12833</v>
      </c>
      <c r="B3149" s="38" t="s">
        <v>3213</v>
      </c>
    </row>
    <row r="3150" spans="1:2" x14ac:dyDescent="0.25">
      <c r="A3150" s="37" t="s">
        <v>12834</v>
      </c>
      <c r="B3150" s="38" t="s">
        <v>3214</v>
      </c>
    </row>
    <row r="3151" spans="1:2" x14ac:dyDescent="0.25">
      <c r="A3151" s="37" t="s">
        <v>12835</v>
      </c>
      <c r="B3151" s="38" t="s">
        <v>3215</v>
      </c>
    </row>
    <row r="3152" spans="1:2" x14ac:dyDescent="0.25">
      <c r="A3152" s="37" t="s">
        <v>12836</v>
      </c>
      <c r="B3152" s="38" t="s">
        <v>3216</v>
      </c>
    </row>
    <row r="3153" spans="1:2" x14ac:dyDescent="0.25">
      <c r="A3153" s="37" t="s">
        <v>12837</v>
      </c>
      <c r="B3153" s="38" t="s">
        <v>3217</v>
      </c>
    </row>
    <row r="3154" spans="1:2" x14ac:dyDescent="0.25">
      <c r="A3154" s="37" t="s">
        <v>12838</v>
      </c>
      <c r="B3154" s="38" t="s">
        <v>3218</v>
      </c>
    </row>
    <row r="3155" spans="1:2" x14ac:dyDescent="0.25">
      <c r="A3155" s="37" t="s">
        <v>12839</v>
      </c>
      <c r="B3155" s="38" t="s">
        <v>3219</v>
      </c>
    </row>
    <row r="3156" spans="1:2" x14ac:dyDescent="0.25">
      <c r="A3156" s="37" t="s">
        <v>12840</v>
      </c>
      <c r="B3156" s="38" t="s">
        <v>3220</v>
      </c>
    </row>
    <row r="3157" spans="1:2" x14ac:dyDescent="0.25">
      <c r="A3157" s="37" t="s">
        <v>12841</v>
      </c>
      <c r="B3157" s="38" t="s">
        <v>3221</v>
      </c>
    </row>
    <row r="3158" spans="1:2" x14ac:dyDescent="0.25">
      <c r="A3158" s="37" t="s">
        <v>12842</v>
      </c>
      <c r="B3158" s="38" t="s">
        <v>3222</v>
      </c>
    </row>
    <row r="3159" spans="1:2" x14ac:dyDescent="0.25">
      <c r="A3159" s="37" t="s">
        <v>12843</v>
      </c>
      <c r="B3159" s="38" t="s">
        <v>3223</v>
      </c>
    </row>
    <row r="3160" spans="1:2" x14ac:dyDescent="0.25">
      <c r="A3160" s="37" t="s">
        <v>12844</v>
      </c>
      <c r="B3160" s="38" t="s">
        <v>3224</v>
      </c>
    </row>
    <row r="3161" spans="1:2" x14ac:dyDescent="0.25">
      <c r="A3161" s="37" t="s">
        <v>12845</v>
      </c>
      <c r="B3161" s="38" t="s">
        <v>3225</v>
      </c>
    </row>
    <row r="3162" spans="1:2" x14ac:dyDescent="0.25">
      <c r="A3162" s="37" t="s">
        <v>12846</v>
      </c>
      <c r="B3162" s="38" t="s">
        <v>3226</v>
      </c>
    </row>
    <row r="3163" spans="1:2" x14ac:dyDescent="0.25">
      <c r="A3163" s="37" t="s">
        <v>12847</v>
      </c>
      <c r="B3163" s="38" t="s">
        <v>3227</v>
      </c>
    </row>
    <row r="3164" spans="1:2" x14ac:dyDescent="0.25">
      <c r="A3164" s="37" t="s">
        <v>12848</v>
      </c>
      <c r="B3164" s="38" t="s">
        <v>3228</v>
      </c>
    </row>
    <row r="3165" spans="1:2" x14ac:dyDescent="0.25">
      <c r="A3165" s="37" t="s">
        <v>12849</v>
      </c>
      <c r="B3165" s="38" t="s">
        <v>3229</v>
      </c>
    </row>
    <row r="3166" spans="1:2" x14ac:dyDescent="0.25">
      <c r="A3166" s="37" t="s">
        <v>12850</v>
      </c>
      <c r="B3166" s="38" t="s">
        <v>3230</v>
      </c>
    </row>
    <row r="3167" spans="1:2" x14ac:dyDescent="0.25">
      <c r="A3167" s="37" t="s">
        <v>12851</v>
      </c>
      <c r="B3167" s="38" t="s">
        <v>3231</v>
      </c>
    </row>
    <row r="3168" spans="1:2" x14ac:dyDescent="0.25">
      <c r="A3168" s="37" t="s">
        <v>12852</v>
      </c>
      <c r="B3168" s="38" t="s">
        <v>3232</v>
      </c>
    </row>
    <row r="3169" spans="1:2" x14ac:dyDescent="0.25">
      <c r="A3169" s="37" t="s">
        <v>12853</v>
      </c>
      <c r="B3169" s="38" t="s">
        <v>3233</v>
      </c>
    </row>
    <row r="3170" spans="1:2" x14ac:dyDescent="0.25">
      <c r="A3170" s="37" t="s">
        <v>12854</v>
      </c>
      <c r="B3170" s="38" t="s">
        <v>3234</v>
      </c>
    </row>
    <row r="3171" spans="1:2" x14ac:dyDescent="0.25">
      <c r="A3171" s="37" t="s">
        <v>12855</v>
      </c>
      <c r="B3171" s="38" t="s">
        <v>3235</v>
      </c>
    </row>
    <row r="3172" spans="1:2" x14ac:dyDescent="0.25">
      <c r="A3172" s="37" t="s">
        <v>12856</v>
      </c>
      <c r="B3172" s="38" t="s">
        <v>3236</v>
      </c>
    </row>
    <row r="3173" spans="1:2" x14ac:dyDescent="0.25">
      <c r="A3173" s="37" t="s">
        <v>12857</v>
      </c>
      <c r="B3173" s="38" t="s">
        <v>3237</v>
      </c>
    </row>
    <row r="3174" spans="1:2" x14ac:dyDescent="0.25">
      <c r="A3174" s="37" t="s">
        <v>12858</v>
      </c>
      <c r="B3174" s="38" t="s">
        <v>3238</v>
      </c>
    </row>
    <row r="3175" spans="1:2" x14ac:dyDescent="0.25">
      <c r="A3175" s="37" t="s">
        <v>12859</v>
      </c>
      <c r="B3175" s="38" t="s">
        <v>3239</v>
      </c>
    </row>
    <row r="3176" spans="1:2" x14ac:dyDescent="0.25">
      <c r="A3176" s="37" t="s">
        <v>12860</v>
      </c>
      <c r="B3176" s="38" t="s">
        <v>3240</v>
      </c>
    </row>
    <row r="3177" spans="1:2" x14ac:dyDescent="0.25">
      <c r="A3177" s="37" t="s">
        <v>12861</v>
      </c>
      <c r="B3177" s="38" t="s">
        <v>3241</v>
      </c>
    </row>
    <row r="3178" spans="1:2" x14ac:dyDescent="0.25">
      <c r="A3178" s="37" t="s">
        <v>12862</v>
      </c>
      <c r="B3178" s="38" t="s">
        <v>3242</v>
      </c>
    </row>
    <row r="3179" spans="1:2" x14ac:dyDescent="0.25">
      <c r="A3179" s="37" t="s">
        <v>12863</v>
      </c>
      <c r="B3179" s="38" t="s">
        <v>3243</v>
      </c>
    </row>
    <row r="3180" spans="1:2" x14ac:dyDescent="0.25">
      <c r="A3180" s="37" t="s">
        <v>12864</v>
      </c>
      <c r="B3180" s="38" t="s">
        <v>3244</v>
      </c>
    </row>
    <row r="3181" spans="1:2" x14ac:dyDescent="0.25">
      <c r="A3181" s="37" t="s">
        <v>12865</v>
      </c>
      <c r="B3181" s="38" t="s">
        <v>3245</v>
      </c>
    </row>
    <row r="3182" spans="1:2" x14ac:dyDescent="0.25">
      <c r="A3182" s="37" t="s">
        <v>12866</v>
      </c>
      <c r="B3182" s="38" t="s">
        <v>3246</v>
      </c>
    </row>
    <row r="3183" spans="1:2" x14ac:dyDescent="0.25">
      <c r="A3183" s="37" t="s">
        <v>12867</v>
      </c>
      <c r="B3183" s="38" t="s">
        <v>3247</v>
      </c>
    </row>
    <row r="3184" spans="1:2" x14ac:dyDescent="0.25">
      <c r="A3184" s="37" t="s">
        <v>12868</v>
      </c>
      <c r="B3184" s="38" t="s">
        <v>3248</v>
      </c>
    </row>
    <row r="3185" spans="1:2" x14ac:dyDescent="0.25">
      <c r="A3185" s="37" t="s">
        <v>12869</v>
      </c>
      <c r="B3185" s="38" t="s">
        <v>3249</v>
      </c>
    </row>
    <row r="3186" spans="1:2" x14ac:dyDescent="0.25">
      <c r="A3186" s="37" t="s">
        <v>12870</v>
      </c>
      <c r="B3186" s="38" t="s">
        <v>3250</v>
      </c>
    </row>
    <row r="3187" spans="1:2" x14ac:dyDescent="0.25">
      <c r="A3187" s="37" t="s">
        <v>12871</v>
      </c>
      <c r="B3187" s="38" t="s">
        <v>3251</v>
      </c>
    </row>
    <row r="3188" spans="1:2" x14ac:dyDescent="0.25">
      <c r="A3188" s="37" t="s">
        <v>12872</v>
      </c>
      <c r="B3188" s="38" t="s">
        <v>3252</v>
      </c>
    </row>
    <row r="3189" spans="1:2" x14ac:dyDescent="0.25">
      <c r="A3189" s="37" t="s">
        <v>12873</v>
      </c>
      <c r="B3189" s="38" t="s">
        <v>3253</v>
      </c>
    </row>
    <row r="3190" spans="1:2" x14ac:dyDescent="0.25">
      <c r="A3190" s="37" t="s">
        <v>12874</v>
      </c>
      <c r="B3190" s="38" t="s">
        <v>3254</v>
      </c>
    </row>
    <row r="3191" spans="1:2" x14ac:dyDescent="0.25">
      <c r="A3191" s="37" t="s">
        <v>12875</v>
      </c>
      <c r="B3191" s="38" t="s">
        <v>3255</v>
      </c>
    </row>
    <row r="3192" spans="1:2" x14ac:dyDescent="0.25">
      <c r="A3192" s="37" t="s">
        <v>12876</v>
      </c>
      <c r="B3192" s="38" t="s">
        <v>3256</v>
      </c>
    </row>
    <row r="3193" spans="1:2" x14ac:dyDescent="0.25">
      <c r="A3193" s="37" t="s">
        <v>12877</v>
      </c>
      <c r="B3193" s="38" t="s">
        <v>3257</v>
      </c>
    </row>
    <row r="3194" spans="1:2" x14ac:dyDescent="0.25">
      <c r="A3194" s="37" t="s">
        <v>12878</v>
      </c>
      <c r="B3194" s="38" t="s">
        <v>3258</v>
      </c>
    </row>
    <row r="3195" spans="1:2" x14ac:dyDescent="0.25">
      <c r="A3195" s="37" t="s">
        <v>12879</v>
      </c>
      <c r="B3195" s="38" t="s">
        <v>3259</v>
      </c>
    </row>
    <row r="3196" spans="1:2" x14ac:dyDescent="0.25">
      <c r="A3196" s="37" t="s">
        <v>12880</v>
      </c>
      <c r="B3196" s="38" t="s">
        <v>3260</v>
      </c>
    </row>
    <row r="3197" spans="1:2" x14ac:dyDescent="0.25">
      <c r="A3197" s="37" t="s">
        <v>12881</v>
      </c>
      <c r="B3197" s="38" t="s">
        <v>3261</v>
      </c>
    </row>
    <row r="3198" spans="1:2" x14ac:dyDescent="0.25">
      <c r="A3198" s="37" t="s">
        <v>12882</v>
      </c>
      <c r="B3198" s="38" t="s">
        <v>3262</v>
      </c>
    </row>
    <row r="3199" spans="1:2" x14ac:dyDescent="0.25">
      <c r="A3199" s="37" t="s">
        <v>12883</v>
      </c>
      <c r="B3199" s="38" t="s">
        <v>3263</v>
      </c>
    </row>
    <row r="3200" spans="1:2" x14ac:dyDescent="0.25">
      <c r="A3200" s="37" t="s">
        <v>12884</v>
      </c>
      <c r="B3200" s="38" t="s">
        <v>3264</v>
      </c>
    </row>
    <row r="3201" spans="1:2" x14ac:dyDescent="0.25">
      <c r="A3201" s="37" t="s">
        <v>12885</v>
      </c>
      <c r="B3201" s="38" t="s">
        <v>3265</v>
      </c>
    </row>
    <row r="3202" spans="1:2" x14ac:dyDescent="0.25">
      <c r="A3202" s="37" t="s">
        <v>12886</v>
      </c>
      <c r="B3202" s="38" t="s">
        <v>3266</v>
      </c>
    </row>
    <row r="3203" spans="1:2" x14ac:dyDescent="0.25">
      <c r="A3203" s="37" t="s">
        <v>12887</v>
      </c>
      <c r="B3203" s="38" t="s">
        <v>3267</v>
      </c>
    </row>
    <row r="3204" spans="1:2" x14ac:dyDescent="0.25">
      <c r="A3204" s="37" t="s">
        <v>12888</v>
      </c>
      <c r="B3204" s="38" t="s">
        <v>3268</v>
      </c>
    </row>
    <row r="3205" spans="1:2" x14ac:dyDescent="0.25">
      <c r="A3205" s="37" t="s">
        <v>12889</v>
      </c>
      <c r="B3205" s="38" t="s">
        <v>3269</v>
      </c>
    </row>
    <row r="3206" spans="1:2" x14ac:dyDescent="0.25">
      <c r="A3206" s="37" t="s">
        <v>12890</v>
      </c>
      <c r="B3206" s="38" t="s">
        <v>3270</v>
      </c>
    </row>
    <row r="3207" spans="1:2" x14ac:dyDescent="0.25">
      <c r="A3207" s="37" t="s">
        <v>12891</v>
      </c>
      <c r="B3207" s="38" t="s">
        <v>3271</v>
      </c>
    </row>
    <row r="3208" spans="1:2" x14ac:dyDescent="0.25">
      <c r="A3208" s="37" t="s">
        <v>12892</v>
      </c>
      <c r="B3208" s="38" t="s">
        <v>3272</v>
      </c>
    </row>
    <row r="3209" spans="1:2" x14ac:dyDescent="0.25">
      <c r="A3209" s="37" t="s">
        <v>12893</v>
      </c>
      <c r="B3209" s="38" t="s">
        <v>3273</v>
      </c>
    </row>
    <row r="3210" spans="1:2" x14ac:dyDescent="0.25">
      <c r="A3210" s="37" t="s">
        <v>12894</v>
      </c>
      <c r="B3210" s="38" t="s">
        <v>3274</v>
      </c>
    </row>
    <row r="3211" spans="1:2" x14ac:dyDescent="0.25">
      <c r="A3211" s="37" t="s">
        <v>12895</v>
      </c>
      <c r="B3211" s="38" t="s">
        <v>3275</v>
      </c>
    </row>
    <row r="3212" spans="1:2" x14ac:dyDescent="0.25">
      <c r="A3212" s="37" t="s">
        <v>12896</v>
      </c>
      <c r="B3212" s="38" t="s">
        <v>3276</v>
      </c>
    </row>
    <row r="3213" spans="1:2" x14ac:dyDescent="0.25">
      <c r="A3213" s="37" t="s">
        <v>12897</v>
      </c>
      <c r="B3213" s="38" t="s">
        <v>3277</v>
      </c>
    </row>
    <row r="3214" spans="1:2" x14ac:dyDescent="0.25">
      <c r="A3214" s="37" t="s">
        <v>12898</v>
      </c>
      <c r="B3214" s="38" t="s">
        <v>3278</v>
      </c>
    </row>
    <row r="3215" spans="1:2" x14ac:dyDescent="0.25">
      <c r="A3215" s="37" t="s">
        <v>12899</v>
      </c>
      <c r="B3215" s="38" t="s">
        <v>3279</v>
      </c>
    </row>
    <row r="3216" spans="1:2" x14ac:dyDescent="0.25">
      <c r="A3216" s="37" t="s">
        <v>12900</v>
      </c>
      <c r="B3216" s="38" t="s">
        <v>3280</v>
      </c>
    </row>
    <row r="3217" spans="1:2" x14ac:dyDescent="0.25">
      <c r="A3217" s="37" t="s">
        <v>12901</v>
      </c>
      <c r="B3217" s="38" t="s">
        <v>3281</v>
      </c>
    </row>
    <row r="3218" spans="1:2" x14ac:dyDescent="0.25">
      <c r="A3218" s="37" t="s">
        <v>12902</v>
      </c>
      <c r="B3218" s="38" t="s">
        <v>3282</v>
      </c>
    </row>
    <row r="3219" spans="1:2" x14ac:dyDescent="0.25">
      <c r="A3219" s="37" t="s">
        <v>12903</v>
      </c>
      <c r="B3219" s="38" t="s">
        <v>3283</v>
      </c>
    </row>
    <row r="3220" spans="1:2" x14ac:dyDescent="0.25">
      <c r="A3220" s="37" t="s">
        <v>12904</v>
      </c>
      <c r="B3220" s="38" t="s">
        <v>3284</v>
      </c>
    </row>
    <row r="3221" spans="1:2" x14ac:dyDescent="0.25">
      <c r="A3221" s="37" t="s">
        <v>12905</v>
      </c>
      <c r="B3221" s="38" t="s">
        <v>3285</v>
      </c>
    </row>
    <row r="3222" spans="1:2" x14ac:dyDescent="0.25">
      <c r="A3222" s="37" t="s">
        <v>12906</v>
      </c>
      <c r="B3222" s="38" t="s">
        <v>3286</v>
      </c>
    </row>
    <row r="3223" spans="1:2" x14ac:dyDescent="0.25">
      <c r="A3223" s="37" t="s">
        <v>12907</v>
      </c>
      <c r="B3223" s="38" t="s">
        <v>3287</v>
      </c>
    </row>
    <row r="3224" spans="1:2" x14ac:dyDescent="0.25">
      <c r="A3224" s="37" t="s">
        <v>12908</v>
      </c>
      <c r="B3224" s="38" t="s">
        <v>3288</v>
      </c>
    </row>
    <row r="3225" spans="1:2" x14ac:dyDescent="0.25">
      <c r="A3225" s="37" t="s">
        <v>12909</v>
      </c>
      <c r="B3225" s="38" t="s">
        <v>3289</v>
      </c>
    </row>
    <row r="3226" spans="1:2" x14ac:dyDescent="0.25">
      <c r="A3226" s="37" t="s">
        <v>12910</v>
      </c>
      <c r="B3226" s="38" t="s">
        <v>3290</v>
      </c>
    </row>
    <row r="3227" spans="1:2" x14ac:dyDescent="0.25">
      <c r="A3227" s="37" t="s">
        <v>12911</v>
      </c>
      <c r="B3227" s="38" t="s">
        <v>3291</v>
      </c>
    </row>
    <row r="3228" spans="1:2" x14ac:dyDescent="0.25">
      <c r="A3228" s="37" t="s">
        <v>12912</v>
      </c>
      <c r="B3228" s="38" t="s">
        <v>3292</v>
      </c>
    </row>
    <row r="3229" spans="1:2" x14ac:dyDescent="0.25">
      <c r="A3229" s="37" t="s">
        <v>12913</v>
      </c>
      <c r="B3229" s="38" t="s">
        <v>3293</v>
      </c>
    </row>
    <row r="3230" spans="1:2" x14ac:dyDescent="0.25">
      <c r="A3230" s="37" t="s">
        <v>12914</v>
      </c>
      <c r="B3230" s="38" t="s">
        <v>3294</v>
      </c>
    </row>
    <row r="3231" spans="1:2" x14ac:dyDescent="0.25">
      <c r="A3231" s="37" t="s">
        <v>12915</v>
      </c>
      <c r="B3231" s="38" t="s">
        <v>3295</v>
      </c>
    </row>
    <row r="3232" spans="1:2" x14ac:dyDescent="0.25">
      <c r="A3232" s="37" t="s">
        <v>12916</v>
      </c>
      <c r="B3232" s="38" t="s">
        <v>3296</v>
      </c>
    </row>
    <row r="3233" spans="1:2" x14ac:dyDescent="0.25">
      <c r="A3233" s="37" t="s">
        <v>12917</v>
      </c>
      <c r="B3233" s="38" t="s">
        <v>3297</v>
      </c>
    </row>
    <row r="3234" spans="1:2" x14ac:dyDescent="0.25">
      <c r="A3234" s="37" t="s">
        <v>12918</v>
      </c>
      <c r="B3234" s="38" t="s">
        <v>3298</v>
      </c>
    </row>
    <row r="3235" spans="1:2" x14ac:dyDescent="0.25">
      <c r="A3235" s="37" t="s">
        <v>12919</v>
      </c>
      <c r="B3235" s="38" t="s">
        <v>3299</v>
      </c>
    </row>
    <row r="3236" spans="1:2" x14ac:dyDescent="0.25">
      <c r="A3236" s="37" t="s">
        <v>12920</v>
      </c>
      <c r="B3236" s="38" t="s">
        <v>3300</v>
      </c>
    </row>
    <row r="3237" spans="1:2" x14ac:dyDescent="0.25">
      <c r="A3237" s="37" t="s">
        <v>12921</v>
      </c>
      <c r="B3237" s="38" t="s">
        <v>3301</v>
      </c>
    </row>
    <row r="3238" spans="1:2" x14ac:dyDescent="0.25">
      <c r="A3238" s="37" t="s">
        <v>12922</v>
      </c>
      <c r="B3238" s="38" t="s">
        <v>3302</v>
      </c>
    </row>
    <row r="3239" spans="1:2" x14ac:dyDescent="0.25">
      <c r="A3239" s="37" t="s">
        <v>12923</v>
      </c>
      <c r="B3239" s="38" t="s">
        <v>3303</v>
      </c>
    </row>
    <row r="3240" spans="1:2" x14ac:dyDescent="0.25">
      <c r="A3240" s="37" t="s">
        <v>12924</v>
      </c>
      <c r="B3240" s="38" t="s">
        <v>3304</v>
      </c>
    </row>
    <row r="3241" spans="1:2" x14ac:dyDescent="0.25">
      <c r="A3241" s="37" t="s">
        <v>12925</v>
      </c>
      <c r="B3241" s="38" t="s">
        <v>3305</v>
      </c>
    </row>
    <row r="3242" spans="1:2" x14ac:dyDescent="0.25">
      <c r="A3242" s="37" t="s">
        <v>12926</v>
      </c>
      <c r="B3242" s="38" t="s">
        <v>3306</v>
      </c>
    </row>
    <row r="3243" spans="1:2" x14ac:dyDescent="0.25">
      <c r="A3243" s="37" t="s">
        <v>12927</v>
      </c>
      <c r="B3243" s="38" t="s">
        <v>3307</v>
      </c>
    </row>
    <row r="3244" spans="1:2" x14ac:dyDescent="0.25">
      <c r="A3244" s="37" t="s">
        <v>12928</v>
      </c>
      <c r="B3244" s="38" t="s">
        <v>3308</v>
      </c>
    </row>
    <row r="3245" spans="1:2" x14ac:dyDescent="0.25">
      <c r="A3245" s="37" t="s">
        <v>12929</v>
      </c>
      <c r="B3245" s="38" t="s">
        <v>3309</v>
      </c>
    </row>
    <row r="3246" spans="1:2" x14ac:dyDescent="0.25">
      <c r="A3246" s="37" t="s">
        <v>12930</v>
      </c>
      <c r="B3246" s="38" t="s">
        <v>3310</v>
      </c>
    </row>
    <row r="3247" spans="1:2" x14ac:dyDescent="0.25">
      <c r="A3247" s="37" t="s">
        <v>12931</v>
      </c>
      <c r="B3247" s="38" t="s">
        <v>3311</v>
      </c>
    </row>
    <row r="3248" spans="1:2" x14ac:dyDescent="0.25">
      <c r="A3248" s="37" t="s">
        <v>12932</v>
      </c>
      <c r="B3248" s="38" t="s">
        <v>3312</v>
      </c>
    </row>
    <row r="3249" spans="1:2" x14ac:dyDescent="0.25">
      <c r="A3249" s="37" t="s">
        <v>12933</v>
      </c>
      <c r="B3249" s="38" t="s">
        <v>3313</v>
      </c>
    </row>
    <row r="3250" spans="1:2" x14ac:dyDescent="0.25">
      <c r="A3250" s="37" t="s">
        <v>12934</v>
      </c>
      <c r="B3250" s="38" t="s">
        <v>3314</v>
      </c>
    </row>
    <row r="3251" spans="1:2" x14ac:dyDescent="0.25">
      <c r="A3251" s="37" t="s">
        <v>12935</v>
      </c>
      <c r="B3251" s="38" t="s">
        <v>3315</v>
      </c>
    </row>
    <row r="3252" spans="1:2" x14ac:dyDescent="0.25">
      <c r="A3252" s="37" t="s">
        <v>12936</v>
      </c>
      <c r="B3252" s="38" t="s">
        <v>3316</v>
      </c>
    </row>
    <row r="3253" spans="1:2" x14ac:dyDescent="0.25">
      <c r="A3253" s="37" t="s">
        <v>12937</v>
      </c>
      <c r="B3253" s="38" t="s">
        <v>3317</v>
      </c>
    </row>
    <row r="3254" spans="1:2" x14ac:dyDescent="0.25">
      <c r="A3254" s="37" t="s">
        <v>12938</v>
      </c>
      <c r="B3254" s="38" t="s">
        <v>3318</v>
      </c>
    </row>
    <row r="3255" spans="1:2" x14ac:dyDescent="0.25">
      <c r="A3255" s="37" t="s">
        <v>12939</v>
      </c>
      <c r="B3255" s="38" t="s">
        <v>3319</v>
      </c>
    </row>
    <row r="3256" spans="1:2" x14ac:dyDescent="0.25">
      <c r="A3256" s="37" t="s">
        <v>12940</v>
      </c>
      <c r="B3256" s="38" t="s">
        <v>3320</v>
      </c>
    </row>
    <row r="3257" spans="1:2" x14ac:dyDescent="0.25">
      <c r="A3257" s="37" t="s">
        <v>12941</v>
      </c>
      <c r="B3257" s="38" t="s">
        <v>3321</v>
      </c>
    </row>
    <row r="3258" spans="1:2" x14ac:dyDescent="0.25">
      <c r="A3258" s="37" t="s">
        <v>12942</v>
      </c>
      <c r="B3258" s="38" t="s">
        <v>3322</v>
      </c>
    </row>
    <row r="3259" spans="1:2" x14ac:dyDescent="0.25">
      <c r="A3259" s="37" t="s">
        <v>12943</v>
      </c>
      <c r="B3259" s="38" t="s">
        <v>3323</v>
      </c>
    </row>
    <row r="3260" spans="1:2" x14ac:dyDescent="0.25">
      <c r="A3260" s="37" t="s">
        <v>12944</v>
      </c>
      <c r="B3260" s="38" t="s">
        <v>3324</v>
      </c>
    </row>
    <row r="3261" spans="1:2" x14ac:dyDescent="0.25">
      <c r="A3261" s="37" t="s">
        <v>12945</v>
      </c>
      <c r="B3261" s="38" t="s">
        <v>3325</v>
      </c>
    </row>
    <row r="3262" spans="1:2" x14ac:dyDescent="0.25">
      <c r="A3262" s="37" t="s">
        <v>12946</v>
      </c>
      <c r="B3262" s="38" t="s">
        <v>3326</v>
      </c>
    </row>
    <row r="3263" spans="1:2" x14ac:dyDescent="0.25">
      <c r="A3263" s="37" t="s">
        <v>12947</v>
      </c>
      <c r="B3263" s="38" t="s">
        <v>3327</v>
      </c>
    </row>
    <row r="3264" spans="1:2" x14ac:dyDescent="0.25">
      <c r="A3264" s="37" t="s">
        <v>12948</v>
      </c>
      <c r="B3264" s="38" t="s">
        <v>3328</v>
      </c>
    </row>
    <row r="3265" spans="1:2" x14ac:dyDescent="0.25">
      <c r="A3265" s="37" t="s">
        <v>12949</v>
      </c>
      <c r="B3265" s="38" t="s">
        <v>3329</v>
      </c>
    </row>
    <row r="3266" spans="1:2" x14ac:dyDescent="0.25">
      <c r="A3266" s="37" t="s">
        <v>12950</v>
      </c>
      <c r="B3266" s="38" t="s">
        <v>3330</v>
      </c>
    </row>
    <row r="3267" spans="1:2" x14ac:dyDescent="0.25">
      <c r="A3267" s="37" t="s">
        <v>12951</v>
      </c>
      <c r="B3267" s="38" t="s">
        <v>3331</v>
      </c>
    </row>
    <row r="3268" spans="1:2" x14ac:dyDescent="0.25">
      <c r="A3268" s="37" t="s">
        <v>12952</v>
      </c>
      <c r="B3268" s="38" t="s">
        <v>3332</v>
      </c>
    </row>
    <row r="3269" spans="1:2" x14ac:dyDescent="0.25">
      <c r="A3269" s="37" t="s">
        <v>12953</v>
      </c>
      <c r="B3269" s="38" t="s">
        <v>3333</v>
      </c>
    </row>
    <row r="3270" spans="1:2" x14ac:dyDescent="0.25">
      <c r="A3270" s="37" t="s">
        <v>12954</v>
      </c>
      <c r="B3270" s="38" t="s">
        <v>3334</v>
      </c>
    </row>
    <row r="3271" spans="1:2" x14ac:dyDescent="0.25">
      <c r="A3271" s="37" t="s">
        <v>12955</v>
      </c>
      <c r="B3271" s="38" t="s">
        <v>3335</v>
      </c>
    </row>
    <row r="3272" spans="1:2" x14ac:dyDescent="0.25">
      <c r="A3272" s="37" t="s">
        <v>12956</v>
      </c>
      <c r="B3272" s="38" t="s">
        <v>3336</v>
      </c>
    </row>
    <row r="3273" spans="1:2" x14ac:dyDescent="0.25">
      <c r="A3273" s="37" t="s">
        <v>12957</v>
      </c>
      <c r="B3273" s="38" t="s">
        <v>3337</v>
      </c>
    </row>
    <row r="3274" spans="1:2" x14ac:dyDescent="0.25">
      <c r="A3274" s="37" t="s">
        <v>12958</v>
      </c>
      <c r="B3274" s="38" t="s">
        <v>3338</v>
      </c>
    </row>
    <row r="3275" spans="1:2" x14ac:dyDescent="0.25">
      <c r="A3275" s="37" t="s">
        <v>12959</v>
      </c>
      <c r="B3275" s="38" t="s">
        <v>3339</v>
      </c>
    </row>
    <row r="3276" spans="1:2" x14ac:dyDescent="0.25">
      <c r="A3276" s="37" t="s">
        <v>12960</v>
      </c>
      <c r="B3276" s="38" t="s">
        <v>3340</v>
      </c>
    </row>
    <row r="3277" spans="1:2" x14ac:dyDescent="0.25">
      <c r="A3277" s="37" t="s">
        <v>12961</v>
      </c>
      <c r="B3277" s="38" t="s">
        <v>3341</v>
      </c>
    </row>
    <row r="3278" spans="1:2" x14ac:dyDescent="0.25">
      <c r="A3278" s="37" t="s">
        <v>12962</v>
      </c>
      <c r="B3278" s="38" t="s">
        <v>3342</v>
      </c>
    </row>
    <row r="3279" spans="1:2" x14ac:dyDescent="0.25">
      <c r="A3279" s="37" t="s">
        <v>12963</v>
      </c>
      <c r="B3279" s="38" t="s">
        <v>3343</v>
      </c>
    </row>
    <row r="3280" spans="1:2" x14ac:dyDescent="0.25">
      <c r="A3280" s="37" t="s">
        <v>12964</v>
      </c>
      <c r="B3280" s="38" t="s">
        <v>3344</v>
      </c>
    </row>
    <row r="3281" spans="1:2" x14ac:dyDescent="0.25">
      <c r="A3281" s="37" t="s">
        <v>12965</v>
      </c>
      <c r="B3281" s="38" t="s">
        <v>3345</v>
      </c>
    </row>
    <row r="3282" spans="1:2" x14ac:dyDescent="0.25">
      <c r="A3282" s="37" t="s">
        <v>12966</v>
      </c>
      <c r="B3282" s="38" t="s">
        <v>3346</v>
      </c>
    </row>
    <row r="3283" spans="1:2" x14ac:dyDescent="0.25">
      <c r="A3283" s="37" t="s">
        <v>12967</v>
      </c>
      <c r="B3283" s="38" t="s">
        <v>3347</v>
      </c>
    </row>
    <row r="3284" spans="1:2" x14ac:dyDescent="0.25">
      <c r="A3284" s="37" t="s">
        <v>12968</v>
      </c>
      <c r="B3284" s="38" t="s">
        <v>3348</v>
      </c>
    </row>
    <row r="3285" spans="1:2" x14ac:dyDescent="0.25">
      <c r="A3285" s="37" t="s">
        <v>12969</v>
      </c>
      <c r="B3285" s="38" t="s">
        <v>3349</v>
      </c>
    </row>
    <row r="3286" spans="1:2" x14ac:dyDescent="0.25">
      <c r="A3286" s="37" t="s">
        <v>12970</v>
      </c>
      <c r="B3286" s="38" t="s">
        <v>3350</v>
      </c>
    </row>
    <row r="3287" spans="1:2" x14ac:dyDescent="0.25">
      <c r="A3287" s="37" t="s">
        <v>12971</v>
      </c>
      <c r="B3287" s="38" t="s">
        <v>3351</v>
      </c>
    </row>
    <row r="3288" spans="1:2" x14ac:dyDescent="0.25">
      <c r="A3288" s="37" t="s">
        <v>12972</v>
      </c>
      <c r="B3288" s="38" t="s">
        <v>3352</v>
      </c>
    </row>
    <row r="3289" spans="1:2" x14ac:dyDescent="0.25">
      <c r="A3289" s="37" t="s">
        <v>12973</v>
      </c>
      <c r="B3289" s="38" t="s">
        <v>3353</v>
      </c>
    </row>
    <row r="3290" spans="1:2" x14ac:dyDescent="0.25">
      <c r="A3290" s="37" t="s">
        <v>12974</v>
      </c>
      <c r="B3290" s="38" t="s">
        <v>3354</v>
      </c>
    </row>
    <row r="3291" spans="1:2" x14ac:dyDescent="0.25">
      <c r="A3291" s="37" t="s">
        <v>12975</v>
      </c>
      <c r="B3291" s="38" t="s">
        <v>3355</v>
      </c>
    </row>
    <row r="3292" spans="1:2" x14ac:dyDescent="0.25">
      <c r="A3292" s="37" t="s">
        <v>12976</v>
      </c>
      <c r="B3292" s="38" t="s">
        <v>3356</v>
      </c>
    </row>
    <row r="3293" spans="1:2" x14ac:dyDescent="0.25">
      <c r="A3293" s="37" t="s">
        <v>12977</v>
      </c>
      <c r="B3293" s="38" t="s">
        <v>3357</v>
      </c>
    </row>
    <row r="3294" spans="1:2" x14ac:dyDescent="0.25">
      <c r="A3294" s="37" t="s">
        <v>12978</v>
      </c>
      <c r="B3294" s="38" t="s">
        <v>3358</v>
      </c>
    </row>
    <row r="3295" spans="1:2" x14ac:dyDescent="0.25">
      <c r="A3295" s="37" t="s">
        <v>12979</v>
      </c>
      <c r="B3295" s="38" t="s">
        <v>3359</v>
      </c>
    </row>
    <row r="3296" spans="1:2" x14ac:dyDescent="0.25">
      <c r="A3296" s="37" t="s">
        <v>12980</v>
      </c>
      <c r="B3296" s="38" t="s">
        <v>3360</v>
      </c>
    </row>
    <row r="3297" spans="1:2" x14ac:dyDescent="0.25">
      <c r="A3297" s="37" t="s">
        <v>12981</v>
      </c>
      <c r="B3297" s="38" t="s">
        <v>3361</v>
      </c>
    </row>
    <row r="3298" spans="1:2" x14ac:dyDescent="0.25">
      <c r="A3298" s="37" t="s">
        <v>12982</v>
      </c>
      <c r="B3298" s="38" t="s">
        <v>3362</v>
      </c>
    </row>
    <row r="3299" spans="1:2" x14ac:dyDescent="0.25">
      <c r="A3299" s="37" t="s">
        <v>12983</v>
      </c>
      <c r="B3299" s="38" t="s">
        <v>3363</v>
      </c>
    </row>
    <row r="3300" spans="1:2" x14ac:dyDescent="0.25">
      <c r="A3300" s="37" t="s">
        <v>12984</v>
      </c>
      <c r="B3300" s="38" t="s">
        <v>3364</v>
      </c>
    </row>
    <row r="3301" spans="1:2" x14ac:dyDescent="0.25">
      <c r="A3301" s="37" t="s">
        <v>12985</v>
      </c>
      <c r="B3301" s="38" t="s">
        <v>3365</v>
      </c>
    </row>
    <row r="3302" spans="1:2" x14ac:dyDescent="0.25">
      <c r="A3302" s="37" t="s">
        <v>12986</v>
      </c>
      <c r="B3302" s="38" t="s">
        <v>3366</v>
      </c>
    </row>
    <row r="3303" spans="1:2" x14ac:dyDescent="0.25">
      <c r="A3303" s="37" t="s">
        <v>12987</v>
      </c>
      <c r="B3303" s="38" t="s">
        <v>3367</v>
      </c>
    </row>
    <row r="3304" spans="1:2" x14ac:dyDescent="0.25">
      <c r="A3304" s="37" t="s">
        <v>12988</v>
      </c>
      <c r="B3304" s="38" t="s">
        <v>3368</v>
      </c>
    </row>
    <row r="3305" spans="1:2" x14ac:dyDescent="0.25">
      <c r="A3305" s="37" t="s">
        <v>12989</v>
      </c>
      <c r="B3305" s="38" t="s">
        <v>3369</v>
      </c>
    </row>
    <row r="3306" spans="1:2" x14ac:dyDescent="0.25">
      <c r="A3306" s="37" t="s">
        <v>12990</v>
      </c>
      <c r="B3306" s="38" t="s">
        <v>3370</v>
      </c>
    </row>
    <row r="3307" spans="1:2" x14ac:dyDescent="0.25">
      <c r="A3307" s="37" t="s">
        <v>12991</v>
      </c>
      <c r="B3307" s="38" t="s">
        <v>3371</v>
      </c>
    </row>
    <row r="3308" spans="1:2" x14ac:dyDescent="0.25">
      <c r="A3308" s="37" t="s">
        <v>12992</v>
      </c>
      <c r="B3308" s="38" t="s">
        <v>3372</v>
      </c>
    </row>
    <row r="3309" spans="1:2" x14ac:dyDescent="0.25">
      <c r="A3309" s="37" t="s">
        <v>12993</v>
      </c>
      <c r="B3309" s="38" t="s">
        <v>3373</v>
      </c>
    </row>
    <row r="3310" spans="1:2" x14ac:dyDescent="0.25">
      <c r="A3310" s="37" t="s">
        <v>12994</v>
      </c>
      <c r="B3310" s="38" t="s">
        <v>3374</v>
      </c>
    </row>
    <row r="3311" spans="1:2" x14ac:dyDescent="0.25">
      <c r="A3311" s="37" t="s">
        <v>12995</v>
      </c>
      <c r="B3311" s="38" t="s">
        <v>3375</v>
      </c>
    </row>
    <row r="3312" spans="1:2" x14ac:dyDescent="0.25">
      <c r="A3312" s="37" t="s">
        <v>12996</v>
      </c>
      <c r="B3312" s="38" t="s">
        <v>3376</v>
      </c>
    </row>
    <row r="3313" spans="1:2" x14ac:dyDescent="0.25">
      <c r="A3313" s="37" t="s">
        <v>12997</v>
      </c>
      <c r="B3313" s="38" t="s">
        <v>3377</v>
      </c>
    </row>
    <row r="3314" spans="1:2" x14ac:dyDescent="0.25">
      <c r="A3314" s="37" t="s">
        <v>12998</v>
      </c>
      <c r="B3314" s="38" t="s">
        <v>3378</v>
      </c>
    </row>
    <row r="3315" spans="1:2" x14ac:dyDescent="0.25">
      <c r="A3315" s="37" t="s">
        <v>12999</v>
      </c>
      <c r="B3315" s="38" t="s">
        <v>3379</v>
      </c>
    </row>
    <row r="3316" spans="1:2" x14ac:dyDescent="0.25">
      <c r="A3316" s="37" t="s">
        <v>13000</v>
      </c>
      <c r="B3316" s="38" t="s">
        <v>3380</v>
      </c>
    </row>
    <row r="3317" spans="1:2" x14ac:dyDescent="0.25">
      <c r="A3317" s="37" t="s">
        <v>13001</v>
      </c>
      <c r="B3317" s="38" t="s">
        <v>3381</v>
      </c>
    </row>
    <row r="3318" spans="1:2" x14ac:dyDescent="0.25">
      <c r="A3318" s="37" t="s">
        <v>13002</v>
      </c>
      <c r="B3318" s="38" t="s">
        <v>3382</v>
      </c>
    </row>
    <row r="3319" spans="1:2" x14ac:dyDescent="0.25">
      <c r="A3319" s="37" t="s">
        <v>9607</v>
      </c>
      <c r="B3319" s="38" t="s">
        <v>3383</v>
      </c>
    </row>
    <row r="3320" spans="1:2" x14ac:dyDescent="0.25">
      <c r="A3320" s="37" t="s">
        <v>13003</v>
      </c>
      <c r="B3320" s="38" t="s">
        <v>3384</v>
      </c>
    </row>
    <row r="3321" spans="1:2" x14ac:dyDescent="0.25">
      <c r="A3321" s="37" t="s">
        <v>13004</v>
      </c>
      <c r="B3321" s="38" t="s">
        <v>3385</v>
      </c>
    </row>
    <row r="3322" spans="1:2" x14ac:dyDescent="0.25">
      <c r="A3322" s="37" t="s">
        <v>13005</v>
      </c>
      <c r="B3322" s="38" t="s">
        <v>3386</v>
      </c>
    </row>
    <row r="3323" spans="1:2" x14ac:dyDescent="0.25">
      <c r="A3323" s="37" t="s">
        <v>13006</v>
      </c>
      <c r="B3323" s="38" t="s">
        <v>3387</v>
      </c>
    </row>
    <row r="3324" spans="1:2" x14ac:dyDescent="0.25">
      <c r="A3324" s="37" t="s">
        <v>13007</v>
      </c>
      <c r="B3324" s="38" t="s">
        <v>3388</v>
      </c>
    </row>
    <row r="3325" spans="1:2" x14ac:dyDescent="0.25">
      <c r="A3325" s="37" t="s">
        <v>13008</v>
      </c>
      <c r="B3325" s="38" t="s">
        <v>3389</v>
      </c>
    </row>
    <row r="3326" spans="1:2" x14ac:dyDescent="0.25">
      <c r="A3326" s="37" t="s">
        <v>13009</v>
      </c>
      <c r="B3326" s="38" t="s">
        <v>3390</v>
      </c>
    </row>
    <row r="3327" spans="1:2" x14ac:dyDescent="0.25">
      <c r="A3327" s="37" t="s">
        <v>13010</v>
      </c>
      <c r="B3327" s="38" t="s">
        <v>3391</v>
      </c>
    </row>
    <row r="3328" spans="1:2" x14ac:dyDescent="0.25">
      <c r="A3328" s="37" t="s">
        <v>13011</v>
      </c>
      <c r="B3328" s="38" t="s">
        <v>3392</v>
      </c>
    </row>
    <row r="3329" spans="1:2" x14ac:dyDescent="0.25">
      <c r="A3329" s="37" t="s">
        <v>13012</v>
      </c>
      <c r="B3329" s="38" t="s">
        <v>3393</v>
      </c>
    </row>
    <row r="3330" spans="1:2" x14ac:dyDescent="0.25">
      <c r="A3330" s="37" t="s">
        <v>13013</v>
      </c>
      <c r="B3330" s="38" t="s">
        <v>3394</v>
      </c>
    </row>
    <row r="3331" spans="1:2" x14ac:dyDescent="0.25">
      <c r="A3331" s="37" t="s">
        <v>13014</v>
      </c>
      <c r="B3331" s="38" t="s">
        <v>3395</v>
      </c>
    </row>
    <row r="3332" spans="1:2" x14ac:dyDescent="0.25">
      <c r="A3332" s="37" t="s">
        <v>13015</v>
      </c>
      <c r="B3332" s="38" t="s">
        <v>3396</v>
      </c>
    </row>
    <row r="3333" spans="1:2" x14ac:dyDescent="0.25">
      <c r="A3333" s="37" t="s">
        <v>13016</v>
      </c>
      <c r="B3333" s="38" t="s">
        <v>3397</v>
      </c>
    </row>
    <row r="3334" spans="1:2" x14ac:dyDescent="0.25">
      <c r="A3334" s="37" t="s">
        <v>13017</v>
      </c>
      <c r="B3334" s="38" t="s">
        <v>3398</v>
      </c>
    </row>
    <row r="3335" spans="1:2" x14ac:dyDescent="0.25">
      <c r="A3335" s="37" t="s">
        <v>13018</v>
      </c>
      <c r="B3335" s="38" t="s">
        <v>3399</v>
      </c>
    </row>
    <row r="3336" spans="1:2" x14ac:dyDescent="0.25">
      <c r="A3336" s="37" t="s">
        <v>13019</v>
      </c>
      <c r="B3336" s="38" t="s">
        <v>3400</v>
      </c>
    </row>
    <row r="3337" spans="1:2" x14ac:dyDescent="0.25">
      <c r="A3337" s="37" t="s">
        <v>13020</v>
      </c>
      <c r="B3337" s="38" t="s">
        <v>3401</v>
      </c>
    </row>
    <row r="3338" spans="1:2" x14ac:dyDescent="0.25">
      <c r="A3338" s="37" t="s">
        <v>13021</v>
      </c>
      <c r="B3338" s="38" t="s">
        <v>3402</v>
      </c>
    </row>
    <row r="3339" spans="1:2" x14ac:dyDescent="0.25">
      <c r="A3339" s="37" t="s">
        <v>13022</v>
      </c>
      <c r="B3339" s="38" t="s">
        <v>3403</v>
      </c>
    </row>
    <row r="3340" spans="1:2" x14ac:dyDescent="0.25">
      <c r="A3340" s="37" t="s">
        <v>9678</v>
      </c>
      <c r="B3340" s="38" t="s">
        <v>3404</v>
      </c>
    </row>
    <row r="3341" spans="1:2" x14ac:dyDescent="0.25">
      <c r="A3341" s="37" t="s">
        <v>9677</v>
      </c>
      <c r="B3341" s="38" t="s">
        <v>3405</v>
      </c>
    </row>
    <row r="3342" spans="1:2" x14ac:dyDescent="0.25">
      <c r="A3342" s="37" t="s">
        <v>9676</v>
      </c>
      <c r="B3342" s="38" t="s">
        <v>3406</v>
      </c>
    </row>
    <row r="3343" spans="1:2" x14ac:dyDescent="0.25">
      <c r="A3343" s="37" t="s">
        <v>9675</v>
      </c>
      <c r="B3343" s="38" t="s">
        <v>3407</v>
      </c>
    </row>
    <row r="3344" spans="1:2" x14ac:dyDescent="0.25">
      <c r="A3344" s="37" t="s">
        <v>9674</v>
      </c>
      <c r="B3344" s="38" t="s">
        <v>3408</v>
      </c>
    </row>
    <row r="3345" spans="1:2" x14ac:dyDescent="0.25">
      <c r="A3345" s="37" t="s">
        <v>9673</v>
      </c>
      <c r="B3345" s="38" t="s">
        <v>3409</v>
      </c>
    </row>
    <row r="3346" spans="1:2" x14ac:dyDescent="0.25">
      <c r="A3346" s="37" t="s">
        <v>9672</v>
      </c>
      <c r="B3346" s="38" t="s">
        <v>3410</v>
      </c>
    </row>
    <row r="3347" spans="1:2" x14ac:dyDescent="0.25">
      <c r="A3347" s="37" t="s">
        <v>9671</v>
      </c>
      <c r="B3347" s="38" t="s">
        <v>3411</v>
      </c>
    </row>
    <row r="3348" spans="1:2" x14ac:dyDescent="0.25">
      <c r="A3348" s="37" t="s">
        <v>9670</v>
      </c>
      <c r="B3348" s="38" t="s">
        <v>3412</v>
      </c>
    </row>
    <row r="3349" spans="1:2" x14ac:dyDescent="0.25">
      <c r="A3349" s="37" t="s">
        <v>9669</v>
      </c>
      <c r="B3349" s="38" t="s">
        <v>3413</v>
      </c>
    </row>
    <row r="3350" spans="1:2" x14ac:dyDescent="0.25">
      <c r="A3350" s="37" t="s">
        <v>9668</v>
      </c>
      <c r="B3350" s="38" t="s">
        <v>3414</v>
      </c>
    </row>
    <row r="3351" spans="1:2" x14ac:dyDescent="0.25">
      <c r="A3351" s="37" t="s">
        <v>9667</v>
      </c>
      <c r="B3351" s="38" t="s">
        <v>3415</v>
      </c>
    </row>
    <row r="3352" spans="1:2" x14ac:dyDescent="0.25">
      <c r="A3352" s="37" t="s">
        <v>9666</v>
      </c>
      <c r="B3352" s="38" t="s">
        <v>3416</v>
      </c>
    </row>
    <row r="3353" spans="1:2" x14ac:dyDescent="0.25">
      <c r="A3353" s="37" t="s">
        <v>9665</v>
      </c>
      <c r="B3353" s="38" t="s">
        <v>3417</v>
      </c>
    </row>
    <row r="3354" spans="1:2" x14ac:dyDescent="0.25">
      <c r="A3354" s="37" t="s">
        <v>9664</v>
      </c>
      <c r="B3354" s="38" t="s">
        <v>3418</v>
      </c>
    </row>
    <row r="3355" spans="1:2" x14ac:dyDescent="0.25">
      <c r="A3355" s="37" t="s">
        <v>9663</v>
      </c>
      <c r="B3355" s="38" t="s">
        <v>3419</v>
      </c>
    </row>
    <row r="3356" spans="1:2" x14ac:dyDescent="0.25">
      <c r="A3356" s="37" t="s">
        <v>9662</v>
      </c>
      <c r="B3356" s="38" t="s">
        <v>3420</v>
      </c>
    </row>
    <row r="3357" spans="1:2" x14ac:dyDescent="0.25">
      <c r="A3357" s="37" t="s">
        <v>9661</v>
      </c>
      <c r="B3357" s="38" t="s">
        <v>3421</v>
      </c>
    </row>
    <row r="3358" spans="1:2" x14ac:dyDescent="0.25">
      <c r="A3358" s="37" t="s">
        <v>9660</v>
      </c>
      <c r="B3358" s="38" t="s">
        <v>3422</v>
      </c>
    </row>
    <row r="3359" spans="1:2" x14ac:dyDescent="0.25">
      <c r="A3359" s="37" t="s">
        <v>9659</v>
      </c>
      <c r="B3359" s="38" t="s">
        <v>3423</v>
      </c>
    </row>
    <row r="3360" spans="1:2" x14ac:dyDescent="0.25">
      <c r="A3360" s="37" t="s">
        <v>9658</v>
      </c>
      <c r="B3360" s="38" t="s">
        <v>3424</v>
      </c>
    </row>
    <row r="3361" spans="1:2" x14ac:dyDescent="0.25">
      <c r="A3361" s="37" t="s">
        <v>9657</v>
      </c>
      <c r="B3361" s="38" t="s">
        <v>3425</v>
      </c>
    </row>
    <row r="3362" spans="1:2" x14ac:dyDescent="0.25">
      <c r="A3362" s="37" t="s">
        <v>9656</v>
      </c>
      <c r="B3362" s="38" t="s">
        <v>3426</v>
      </c>
    </row>
    <row r="3363" spans="1:2" x14ac:dyDescent="0.25">
      <c r="A3363" s="37" t="s">
        <v>9655</v>
      </c>
      <c r="B3363" s="38" t="s">
        <v>3427</v>
      </c>
    </row>
    <row r="3364" spans="1:2" x14ac:dyDescent="0.25">
      <c r="A3364" s="37" t="s">
        <v>9654</v>
      </c>
      <c r="B3364" s="38" t="s">
        <v>3428</v>
      </c>
    </row>
    <row r="3365" spans="1:2" x14ac:dyDescent="0.25">
      <c r="A3365" s="37" t="s">
        <v>9653</v>
      </c>
      <c r="B3365" s="38" t="s">
        <v>3429</v>
      </c>
    </row>
    <row r="3366" spans="1:2" x14ac:dyDescent="0.25">
      <c r="A3366" s="37" t="s">
        <v>9652</v>
      </c>
      <c r="B3366" s="38" t="s">
        <v>3430</v>
      </c>
    </row>
    <row r="3367" spans="1:2" x14ac:dyDescent="0.25">
      <c r="A3367" s="37" t="s">
        <v>9651</v>
      </c>
      <c r="B3367" s="38" t="s">
        <v>3431</v>
      </c>
    </row>
    <row r="3368" spans="1:2" x14ac:dyDescent="0.25">
      <c r="A3368" s="37" t="s">
        <v>9650</v>
      </c>
      <c r="B3368" s="38" t="s">
        <v>3432</v>
      </c>
    </row>
    <row r="3369" spans="1:2" x14ac:dyDescent="0.25">
      <c r="A3369" s="37" t="s">
        <v>9649</v>
      </c>
      <c r="B3369" s="38" t="s">
        <v>3433</v>
      </c>
    </row>
    <row r="3370" spans="1:2" x14ac:dyDescent="0.25">
      <c r="A3370" s="37" t="s">
        <v>9648</v>
      </c>
      <c r="B3370" s="38" t="s">
        <v>3434</v>
      </c>
    </row>
    <row r="3371" spans="1:2" x14ac:dyDescent="0.25">
      <c r="A3371" s="37" t="s">
        <v>9647</v>
      </c>
      <c r="B3371" s="38" t="s">
        <v>3435</v>
      </c>
    </row>
    <row r="3372" spans="1:2" x14ac:dyDescent="0.25">
      <c r="A3372" s="37" t="s">
        <v>9646</v>
      </c>
      <c r="B3372" s="38" t="s">
        <v>3436</v>
      </c>
    </row>
    <row r="3373" spans="1:2" x14ac:dyDescent="0.25">
      <c r="A3373" s="37" t="s">
        <v>9645</v>
      </c>
      <c r="B3373" s="38" t="s">
        <v>3437</v>
      </c>
    </row>
    <row r="3374" spans="1:2" x14ac:dyDescent="0.25">
      <c r="A3374" s="37" t="s">
        <v>9644</v>
      </c>
      <c r="B3374" s="38" t="s">
        <v>3438</v>
      </c>
    </row>
    <row r="3375" spans="1:2" x14ac:dyDescent="0.25">
      <c r="A3375" s="37" t="s">
        <v>9643</v>
      </c>
      <c r="B3375" s="38" t="s">
        <v>3439</v>
      </c>
    </row>
    <row r="3376" spans="1:2" x14ac:dyDescent="0.25">
      <c r="A3376" s="37" t="s">
        <v>9642</v>
      </c>
      <c r="B3376" s="38" t="s">
        <v>3440</v>
      </c>
    </row>
    <row r="3377" spans="1:2" x14ac:dyDescent="0.25">
      <c r="A3377" s="37" t="s">
        <v>9641</v>
      </c>
      <c r="B3377" s="38" t="s">
        <v>3441</v>
      </c>
    </row>
    <row r="3378" spans="1:2" x14ac:dyDescent="0.25">
      <c r="A3378" s="37" t="s">
        <v>9640</v>
      </c>
      <c r="B3378" s="38" t="s">
        <v>3442</v>
      </c>
    </row>
    <row r="3379" spans="1:2" x14ac:dyDescent="0.25">
      <c r="A3379" s="37" t="s">
        <v>9639</v>
      </c>
      <c r="B3379" s="38" t="s">
        <v>3443</v>
      </c>
    </row>
    <row r="3380" spans="1:2" x14ac:dyDescent="0.25">
      <c r="A3380" s="37" t="s">
        <v>9638</v>
      </c>
      <c r="B3380" s="38" t="s">
        <v>3444</v>
      </c>
    </row>
    <row r="3381" spans="1:2" x14ac:dyDescent="0.25">
      <c r="A3381" s="37" t="s">
        <v>9637</v>
      </c>
      <c r="B3381" s="38" t="s">
        <v>3445</v>
      </c>
    </row>
    <row r="3382" spans="1:2" x14ac:dyDescent="0.25">
      <c r="A3382" s="37" t="s">
        <v>9636</v>
      </c>
      <c r="B3382" s="38" t="s">
        <v>3446</v>
      </c>
    </row>
    <row r="3383" spans="1:2" x14ac:dyDescent="0.25">
      <c r="A3383" s="37" t="s">
        <v>9635</v>
      </c>
      <c r="B3383" s="38" t="s">
        <v>3447</v>
      </c>
    </row>
    <row r="3384" spans="1:2" x14ac:dyDescent="0.25">
      <c r="A3384" s="37" t="s">
        <v>9634</v>
      </c>
      <c r="B3384" s="38" t="s">
        <v>3448</v>
      </c>
    </row>
    <row r="3385" spans="1:2" x14ac:dyDescent="0.25">
      <c r="A3385" s="37" t="s">
        <v>9633</v>
      </c>
      <c r="B3385" s="38" t="s">
        <v>3449</v>
      </c>
    </row>
    <row r="3386" spans="1:2" x14ac:dyDescent="0.25">
      <c r="A3386" s="37" t="s">
        <v>9632</v>
      </c>
      <c r="B3386" s="38" t="s">
        <v>3450</v>
      </c>
    </row>
    <row r="3387" spans="1:2" x14ac:dyDescent="0.25">
      <c r="A3387" s="37" t="s">
        <v>9631</v>
      </c>
      <c r="B3387" s="38" t="s">
        <v>3451</v>
      </c>
    </row>
    <row r="3388" spans="1:2" x14ac:dyDescent="0.25">
      <c r="A3388" s="37" t="s">
        <v>9630</v>
      </c>
      <c r="B3388" s="38" t="s">
        <v>3452</v>
      </c>
    </row>
    <row r="3389" spans="1:2" x14ac:dyDescent="0.25">
      <c r="A3389" s="37" t="s">
        <v>9629</v>
      </c>
      <c r="B3389" s="38" t="s">
        <v>3453</v>
      </c>
    </row>
    <row r="3390" spans="1:2" x14ac:dyDescent="0.25">
      <c r="A3390" s="37" t="s">
        <v>9628</v>
      </c>
      <c r="B3390" s="38" t="s">
        <v>3454</v>
      </c>
    </row>
    <row r="3391" spans="1:2" x14ac:dyDescent="0.25">
      <c r="A3391" s="37" t="s">
        <v>9627</v>
      </c>
      <c r="B3391" s="38" t="s">
        <v>3455</v>
      </c>
    </row>
    <row r="3392" spans="1:2" x14ac:dyDescent="0.25">
      <c r="A3392" s="37" t="s">
        <v>9626</v>
      </c>
      <c r="B3392" s="38" t="s">
        <v>3456</v>
      </c>
    </row>
    <row r="3393" spans="1:2" x14ac:dyDescent="0.25">
      <c r="A3393" s="37" t="s">
        <v>9625</v>
      </c>
      <c r="B3393" s="38" t="s">
        <v>3457</v>
      </c>
    </row>
    <row r="3394" spans="1:2" x14ac:dyDescent="0.25">
      <c r="A3394" s="37" t="s">
        <v>9624</v>
      </c>
      <c r="B3394" s="38" t="s">
        <v>3458</v>
      </c>
    </row>
    <row r="3395" spans="1:2" x14ac:dyDescent="0.25">
      <c r="A3395" s="37" t="s">
        <v>9623</v>
      </c>
      <c r="B3395" s="38" t="s">
        <v>3459</v>
      </c>
    </row>
    <row r="3396" spans="1:2" x14ac:dyDescent="0.25">
      <c r="A3396" s="37" t="s">
        <v>9622</v>
      </c>
      <c r="B3396" s="38" t="s">
        <v>3460</v>
      </c>
    </row>
    <row r="3397" spans="1:2" x14ac:dyDescent="0.25">
      <c r="A3397" s="37" t="s">
        <v>9621</v>
      </c>
      <c r="B3397" s="38" t="s">
        <v>3461</v>
      </c>
    </row>
    <row r="3398" spans="1:2" x14ac:dyDescent="0.25">
      <c r="A3398" s="37" t="s">
        <v>9620</v>
      </c>
      <c r="B3398" s="38" t="s">
        <v>3462</v>
      </c>
    </row>
    <row r="3399" spans="1:2" x14ac:dyDescent="0.25">
      <c r="A3399" s="37" t="s">
        <v>9619</v>
      </c>
      <c r="B3399" s="38" t="s">
        <v>3463</v>
      </c>
    </row>
    <row r="3400" spans="1:2" x14ac:dyDescent="0.25">
      <c r="A3400" s="37" t="s">
        <v>9618</v>
      </c>
      <c r="B3400" s="38" t="s">
        <v>3464</v>
      </c>
    </row>
    <row r="3401" spans="1:2" x14ac:dyDescent="0.25">
      <c r="A3401" s="37" t="s">
        <v>9617</v>
      </c>
      <c r="B3401" s="38" t="s">
        <v>3465</v>
      </c>
    </row>
    <row r="3402" spans="1:2" x14ac:dyDescent="0.25">
      <c r="A3402" s="37" t="s">
        <v>9616</v>
      </c>
      <c r="B3402" s="38" t="s">
        <v>3466</v>
      </c>
    </row>
    <row r="3403" spans="1:2" x14ac:dyDescent="0.25">
      <c r="A3403" s="37" t="s">
        <v>9615</v>
      </c>
      <c r="B3403" s="38" t="s">
        <v>3467</v>
      </c>
    </row>
    <row r="3404" spans="1:2" x14ac:dyDescent="0.25">
      <c r="A3404" s="37" t="s">
        <v>9614</v>
      </c>
      <c r="B3404" s="38" t="s">
        <v>3468</v>
      </c>
    </row>
    <row r="3405" spans="1:2" x14ac:dyDescent="0.25">
      <c r="A3405" s="37" t="s">
        <v>9613</v>
      </c>
      <c r="B3405" s="38" t="s">
        <v>3469</v>
      </c>
    </row>
    <row r="3406" spans="1:2" x14ac:dyDescent="0.25">
      <c r="A3406" s="37" t="s">
        <v>9612</v>
      </c>
      <c r="B3406" s="38" t="s">
        <v>3470</v>
      </c>
    </row>
    <row r="3407" spans="1:2" x14ac:dyDescent="0.25">
      <c r="A3407" s="37" t="s">
        <v>9611</v>
      </c>
      <c r="B3407" s="38" t="s">
        <v>3471</v>
      </c>
    </row>
    <row r="3408" spans="1:2" x14ac:dyDescent="0.25">
      <c r="A3408" s="37" t="s">
        <v>9610</v>
      </c>
      <c r="B3408" s="38" t="s">
        <v>3472</v>
      </c>
    </row>
    <row r="3409" spans="1:2" x14ac:dyDescent="0.25">
      <c r="A3409" s="37" t="s">
        <v>9609</v>
      </c>
      <c r="B3409" s="38" t="s">
        <v>3473</v>
      </c>
    </row>
    <row r="3410" spans="1:2" x14ac:dyDescent="0.25">
      <c r="A3410" s="37" t="s">
        <v>9608</v>
      </c>
      <c r="B3410" s="38" t="s">
        <v>3474</v>
      </c>
    </row>
    <row r="3411" spans="1:2" x14ac:dyDescent="0.25">
      <c r="A3411" s="37" t="s">
        <v>9606</v>
      </c>
      <c r="B3411" s="38" t="s">
        <v>3475</v>
      </c>
    </row>
    <row r="3412" spans="1:2" x14ac:dyDescent="0.25">
      <c r="A3412" s="37" t="s">
        <v>9605</v>
      </c>
      <c r="B3412" s="38" t="s">
        <v>3476</v>
      </c>
    </row>
    <row r="3413" spans="1:2" x14ac:dyDescent="0.25">
      <c r="A3413" s="37" t="s">
        <v>9604</v>
      </c>
      <c r="B3413" s="38" t="s">
        <v>3477</v>
      </c>
    </row>
    <row r="3414" spans="1:2" x14ac:dyDescent="0.25">
      <c r="A3414" s="37" t="s">
        <v>9603</v>
      </c>
      <c r="B3414" s="38" t="s">
        <v>3478</v>
      </c>
    </row>
    <row r="3415" spans="1:2" x14ac:dyDescent="0.25">
      <c r="A3415" s="37" t="s">
        <v>9602</v>
      </c>
      <c r="B3415" s="38" t="s">
        <v>3479</v>
      </c>
    </row>
    <row r="3416" spans="1:2" x14ac:dyDescent="0.25">
      <c r="A3416" s="37" t="s">
        <v>9601</v>
      </c>
      <c r="B3416" s="38" t="s">
        <v>3480</v>
      </c>
    </row>
    <row r="3417" spans="1:2" x14ac:dyDescent="0.25">
      <c r="A3417" s="37" t="s">
        <v>9600</v>
      </c>
      <c r="B3417" s="38" t="s">
        <v>3481</v>
      </c>
    </row>
    <row r="3418" spans="1:2" x14ac:dyDescent="0.25">
      <c r="A3418" s="37" t="s">
        <v>9599</v>
      </c>
      <c r="B3418" s="38" t="s">
        <v>3482</v>
      </c>
    </row>
    <row r="3419" spans="1:2" x14ac:dyDescent="0.25">
      <c r="A3419" s="37" t="s">
        <v>9598</v>
      </c>
      <c r="B3419" s="38" t="s">
        <v>3483</v>
      </c>
    </row>
    <row r="3420" spans="1:2" x14ac:dyDescent="0.25">
      <c r="A3420" s="37" t="s">
        <v>9597</v>
      </c>
      <c r="B3420" s="38" t="s">
        <v>3484</v>
      </c>
    </row>
    <row r="3421" spans="1:2" x14ac:dyDescent="0.25">
      <c r="A3421" s="37" t="s">
        <v>9596</v>
      </c>
      <c r="B3421" s="38" t="s">
        <v>3485</v>
      </c>
    </row>
    <row r="3422" spans="1:2" x14ac:dyDescent="0.25">
      <c r="A3422" s="37" t="s">
        <v>9595</v>
      </c>
      <c r="B3422" s="38" t="s">
        <v>3486</v>
      </c>
    </row>
    <row r="3423" spans="1:2" x14ac:dyDescent="0.25">
      <c r="A3423" s="37" t="s">
        <v>9594</v>
      </c>
      <c r="B3423" s="38" t="s">
        <v>3487</v>
      </c>
    </row>
    <row r="3424" spans="1:2" x14ac:dyDescent="0.25">
      <c r="A3424" s="37" t="s">
        <v>9593</v>
      </c>
      <c r="B3424" s="38" t="s">
        <v>3488</v>
      </c>
    </row>
    <row r="3425" spans="1:2" x14ac:dyDescent="0.25">
      <c r="A3425" s="37" t="s">
        <v>9592</v>
      </c>
      <c r="B3425" s="38" t="s">
        <v>3489</v>
      </c>
    </row>
    <row r="3426" spans="1:2" x14ac:dyDescent="0.25">
      <c r="A3426" s="37" t="s">
        <v>9591</v>
      </c>
      <c r="B3426" s="38" t="s">
        <v>3490</v>
      </c>
    </row>
    <row r="3427" spans="1:2" x14ac:dyDescent="0.25">
      <c r="A3427" s="37" t="s">
        <v>9590</v>
      </c>
      <c r="B3427" s="38" t="s">
        <v>3491</v>
      </c>
    </row>
    <row r="3428" spans="1:2" x14ac:dyDescent="0.25">
      <c r="A3428" s="37" t="s">
        <v>9589</v>
      </c>
      <c r="B3428" s="38" t="s">
        <v>3492</v>
      </c>
    </row>
    <row r="3429" spans="1:2" x14ac:dyDescent="0.25">
      <c r="A3429" s="37" t="s">
        <v>9588</v>
      </c>
      <c r="B3429" s="38" t="s">
        <v>3493</v>
      </c>
    </row>
    <row r="3430" spans="1:2" x14ac:dyDescent="0.25">
      <c r="A3430" s="37" t="s">
        <v>9587</v>
      </c>
      <c r="B3430" s="38" t="s">
        <v>3494</v>
      </c>
    </row>
    <row r="3431" spans="1:2" x14ac:dyDescent="0.25">
      <c r="A3431" s="37" t="s">
        <v>9586</v>
      </c>
      <c r="B3431" s="38" t="s">
        <v>3495</v>
      </c>
    </row>
    <row r="3432" spans="1:2" x14ac:dyDescent="0.25">
      <c r="A3432" s="37" t="s">
        <v>9515</v>
      </c>
      <c r="B3432" s="38" t="s">
        <v>3496</v>
      </c>
    </row>
    <row r="3433" spans="1:2" x14ac:dyDescent="0.25">
      <c r="A3433" s="37" t="s">
        <v>9528</v>
      </c>
      <c r="B3433" s="38" t="s">
        <v>3497</v>
      </c>
    </row>
    <row r="3434" spans="1:2" x14ac:dyDescent="0.25">
      <c r="A3434" s="37" t="s">
        <v>9529</v>
      </c>
      <c r="B3434" s="38" t="s">
        <v>3498</v>
      </c>
    </row>
    <row r="3435" spans="1:2" x14ac:dyDescent="0.25">
      <c r="A3435" s="37" t="s">
        <v>9530</v>
      </c>
      <c r="B3435" s="38" t="s">
        <v>3499</v>
      </c>
    </row>
    <row r="3436" spans="1:2" x14ac:dyDescent="0.25">
      <c r="A3436" s="37" t="s">
        <v>9531</v>
      </c>
      <c r="B3436" s="38" t="s">
        <v>3500</v>
      </c>
    </row>
    <row r="3437" spans="1:2" x14ac:dyDescent="0.25">
      <c r="A3437" s="37" t="s">
        <v>9532</v>
      </c>
      <c r="B3437" s="38" t="s">
        <v>3501</v>
      </c>
    </row>
    <row r="3438" spans="1:2" x14ac:dyDescent="0.25">
      <c r="A3438" s="37" t="s">
        <v>9533</v>
      </c>
      <c r="B3438" s="38" t="s">
        <v>3502</v>
      </c>
    </row>
    <row r="3439" spans="1:2" x14ac:dyDescent="0.25">
      <c r="A3439" s="37" t="s">
        <v>9534</v>
      </c>
      <c r="B3439" s="38" t="s">
        <v>3503</v>
      </c>
    </row>
    <row r="3440" spans="1:2" x14ac:dyDescent="0.25">
      <c r="A3440" s="37" t="s">
        <v>9535</v>
      </c>
      <c r="B3440" s="38" t="s">
        <v>3504</v>
      </c>
    </row>
    <row r="3441" spans="1:2" x14ac:dyDescent="0.25">
      <c r="A3441" s="37" t="s">
        <v>9536</v>
      </c>
      <c r="B3441" s="38" t="s">
        <v>3505</v>
      </c>
    </row>
    <row r="3442" spans="1:2" x14ac:dyDescent="0.25">
      <c r="A3442" s="37" t="s">
        <v>9537</v>
      </c>
      <c r="B3442" s="38" t="s">
        <v>3506</v>
      </c>
    </row>
    <row r="3443" spans="1:2" x14ac:dyDescent="0.25">
      <c r="A3443" s="37" t="s">
        <v>9538</v>
      </c>
      <c r="B3443" s="38" t="s">
        <v>3507</v>
      </c>
    </row>
    <row r="3444" spans="1:2" x14ac:dyDescent="0.25">
      <c r="A3444" s="37" t="s">
        <v>9539</v>
      </c>
      <c r="B3444" s="38" t="s">
        <v>3508</v>
      </c>
    </row>
    <row r="3445" spans="1:2" x14ac:dyDescent="0.25">
      <c r="A3445" s="37" t="s">
        <v>9540</v>
      </c>
      <c r="B3445" s="38" t="s">
        <v>3509</v>
      </c>
    </row>
    <row r="3446" spans="1:2" x14ac:dyDescent="0.25">
      <c r="A3446" s="37" t="s">
        <v>9541</v>
      </c>
      <c r="B3446" s="38" t="s">
        <v>3510</v>
      </c>
    </row>
    <row r="3447" spans="1:2" x14ac:dyDescent="0.25">
      <c r="A3447" s="37" t="s">
        <v>9542</v>
      </c>
      <c r="B3447" s="38" t="s">
        <v>3511</v>
      </c>
    </row>
    <row r="3448" spans="1:2" x14ac:dyDescent="0.25">
      <c r="A3448" s="37" t="s">
        <v>9543</v>
      </c>
      <c r="B3448" s="38" t="s">
        <v>3512</v>
      </c>
    </row>
    <row r="3449" spans="1:2" x14ac:dyDescent="0.25">
      <c r="A3449" s="37" t="s">
        <v>9544</v>
      </c>
      <c r="B3449" s="38" t="s">
        <v>3513</v>
      </c>
    </row>
    <row r="3450" spans="1:2" x14ac:dyDescent="0.25">
      <c r="A3450" s="37" t="s">
        <v>9545</v>
      </c>
      <c r="B3450" s="38" t="s">
        <v>3514</v>
      </c>
    </row>
    <row r="3451" spans="1:2" x14ac:dyDescent="0.25">
      <c r="A3451" s="37" t="s">
        <v>9546</v>
      </c>
      <c r="B3451" s="38" t="s">
        <v>3515</v>
      </c>
    </row>
    <row r="3452" spans="1:2" x14ac:dyDescent="0.25">
      <c r="A3452" s="37" t="s">
        <v>9547</v>
      </c>
      <c r="B3452" s="38" t="s">
        <v>3516</v>
      </c>
    </row>
    <row r="3453" spans="1:2" x14ac:dyDescent="0.25">
      <c r="A3453" s="37" t="s">
        <v>9548</v>
      </c>
      <c r="B3453" s="38" t="s">
        <v>3517</v>
      </c>
    </row>
    <row r="3454" spans="1:2" x14ac:dyDescent="0.25">
      <c r="A3454" s="37" t="s">
        <v>9549</v>
      </c>
      <c r="B3454" s="38" t="s">
        <v>3518</v>
      </c>
    </row>
    <row r="3455" spans="1:2" x14ac:dyDescent="0.25">
      <c r="A3455" s="37" t="s">
        <v>9550</v>
      </c>
      <c r="B3455" s="38" t="s">
        <v>3519</v>
      </c>
    </row>
    <row r="3456" spans="1:2" x14ac:dyDescent="0.25">
      <c r="A3456" s="37" t="s">
        <v>9551</v>
      </c>
      <c r="B3456" s="38" t="s">
        <v>3520</v>
      </c>
    </row>
    <row r="3457" spans="1:2" x14ac:dyDescent="0.25">
      <c r="A3457" s="37" t="s">
        <v>9552</v>
      </c>
      <c r="B3457" s="38" t="s">
        <v>3521</v>
      </c>
    </row>
    <row r="3458" spans="1:2" x14ac:dyDescent="0.25">
      <c r="A3458" s="37" t="s">
        <v>9553</v>
      </c>
      <c r="B3458" s="38" t="s">
        <v>3522</v>
      </c>
    </row>
    <row r="3459" spans="1:2" x14ac:dyDescent="0.25">
      <c r="A3459" s="37" t="s">
        <v>9554</v>
      </c>
      <c r="B3459" s="38" t="s">
        <v>3523</v>
      </c>
    </row>
    <row r="3460" spans="1:2" x14ac:dyDescent="0.25">
      <c r="A3460" s="37" t="s">
        <v>9555</v>
      </c>
      <c r="B3460" s="38" t="s">
        <v>3524</v>
      </c>
    </row>
    <row r="3461" spans="1:2" x14ac:dyDescent="0.25">
      <c r="A3461" s="37" t="s">
        <v>9556</v>
      </c>
      <c r="B3461" s="38" t="s">
        <v>3525</v>
      </c>
    </row>
    <row r="3462" spans="1:2" x14ac:dyDescent="0.25">
      <c r="A3462" s="37" t="s">
        <v>9557</v>
      </c>
      <c r="B3462" s="38" t="s">
        <v>3526</v>
      </c>
    </row>
    <row r="3463" spans="1:2" x14ac:dyDescent="0.25">
      <c r="A3463" s="37" t="s">
        <v>9558</v>
      </c>
      <c r="B3463" s="38" t="s">
        <v>3527</v>
      </c>
    </row>
    <row r="3464" spans="1:2" x14ac:dyDescent="0.25">
      <c r="A3464" s="37" t="s">
        <v>9559</v>
      </c>
      <c r="B3464" s="38" t="s">
        <v>3528</v>
      </c>
    </row>
    <row r="3465" spans="1:2" x14ac:dyDescent="0.25">
      <c r="A3465" s="37" t="s">
        <v>9560</v>
      </c>
      <c r="B3465" s="38" t="s">
        <v>3529</v>
      </c>
    </row>
    <row r="3466" spans="1:2" x14ac:dyDescent="0.25">
      <c r="A3466" s="37" t="s">
        <v>9561</v>
      </c>
      <c r="B3466" s="38" t="s">
        <v>3530</v>
      </c>
    </row>
    <row r="3467" spans="1:2" x14ac:dyDescent="0.25">
      <c r="A3467" s="37" t="s">
        <v>9562</v>
      </c>
      <c r="B3467" s="38" t="s">
        <v>3531</v>
      </c>
    </row>
    <row r="3468" spans="1:2" x14ac:dyDescent="0.25">
      <c r="A3468" s="37" t="s">
        <v>9563</v>
      </c>
      <c r="B3468" s="38" t="s">
        <v>3532</v>
      </c>
    </row>
    <row r="3469" spans="1:2" x14ac:dyDescent="0.25">
      <c r="A3469" s="37" t="s">
        <v>9564</v>
      </c>
      <c r="B3469" s="38" t="s">
        <v>3533</v>
      </c>
    </row>
    <row r="3470" spans="1:2" x14ac:dyDescent="0.25">
      <c r="A3470" s="37" t="s">
        <v>9565</v>
      </c>
      <c r="B3470" s="38" t="s">
        <v>3534</v>
      </c>
    </row>
    <row r="3471" spans="1:2" x14ac:dyDescent="0.25">
      <c r="A3471" s="37" t="s">
        <v>9566</v>
      </c>
      <c r="B3471" s="38" t="s">
        <v>3535</v>
      </c>
    </row>
    <row r="3472" spans="1:2" x14ac:dyDescent="0.25">
      <c r="A3472" s="37" t="s">
        <v>9567</v>
      </c>
      <c r="B3472" s="38" t="s">
        <v>3536</v>
      </c>
    </row>
    <row r="3473" spans="1:2" x14ac:dyDescent="0.25">
      <c r="A3473" s="37" t="s">
        <v>9568</v>
      </c>
      <c r="B3473" s="38" t="s">
        <v>3537</v>
      </c>
    </row>
    <row r="3474" spans="1:2" x14ac:dyDescent="0.25">
      <c r="A3474" s="37" t="s">
        <v>9569</v>
      </c>
      <c r="B3474" s="38" t="s">
        <v>3538</v>
      </c>
    </row>
    <row r="3475" spans="1:2" x14ac:dyDescent="0.25">
      <c r="A3475" s="37" t="s">
        <v>9570</v>
      </c>
      <c r="B3475" s="38" t="s">
        <v>3539</v>
      </c>
    </row>
    <row r="3476" spans="1:2" x14ac:dyDescent="0.25">
      <c r="A3476" s="37" t="s">
        <v>9571</v>
      </c>
      <c r="B3476" s="38" t="s">
        <v>3540</v>
      </c>
    </row>
    <row r="3477" spans="1:2" x14ac:dyDescent="0.25">
      <c r="A3477" s="37" t="s">
        <v>9572</v>
      </c>
      <c r="B3477" s="38" t="s">
        <v>3541</v>
      </c>
    </row>
    <row r="3478" spans="1:2" x14ac:dyDescent="0.25">
      <c r="A3478" s="37" t="s">
        <v>9573</v>
      </c>
      <c r="B3478" s="38" t="s">
        <v>3542</v>
      </c>
    </row>
    <row r="3479" spans="1:2" x14ac:dyDescent="0.25">
      <c r="A3479" s="37" t="s">
        <v>9574</v>
      </c>
      <c r="B3479" s="38" t="s">
        <v>3543</v>
      </c>
    </row>
    <row r="3480" spans="1:2" x14ac:dyDescent="0.25">
      <c r="A3480" s="37" t="s">
        <v>9575</v>
      </c>
      <c r="B3480" s="38" t="s">
        <v>3544</v>
      </c>
    </row>
    <row r="3481" spans="1:2" x14ac:dyDescent="0.25">
      <c r="A3481" s="37" t="s">
        <v>9576</v>
      </c>
      <c r="B3481" s="38" t="s">
        <v>3545</v>
      </c>
    </row>
    <row r="3482" spans="1:2" x14ac:dyDescent="0.25">
      <c r="A3482" s="37" t="s">
        <v>9577</v>
      </c>
      <c r="B3482" s="38" t="s">
        <v>3546</v>
      </c>
    </row>
    <row r="3483" spans="1:2" x14ac:dyDescent="0.25">
      <c r="A3483" s="37" t="s">
        <v>9578</v>
      </c>
      <c r="B3483" s="38" t="s">
        <v>3547</v>
      </c>
    </row>
    <row r="3484" spans="1:2" x14ac:dyDescent="0.25">
      <c r="A3484" s="37" t="s">
        <v>9579</v>
      </c>
      <c r="B3484" s="38" t="s">
        <v>3548</v>
      </c>
    </row>
    <row r="3485" spans="1:2" x14ac:dyDescent="0.25">
      <c r="A3485" s="37" t="s">
        <v>9580</v>
      </c>
      <c r="B3485" s="38" t="s">
        <v>3549</v>
      </c>
    </row>
    <row r="3486" spans="1:2" x14ac:dyDescent="0.25">
      <c r="A3486" s="37" t="s">
        <v>9581</v>
      </c>
      <c r="B3486" s="38" t="s">
        <v>3550</v>
      </c>
    </row>
    <row r="3487" spans="1:2" x14ac:dyDescent="0.25">
      <c r="A3487" s="37" t="s">
        <v>9582</v>
      </c>
      <c r="B3487" s="38" t="s">
        <v>3551</v>
      </c>
    </row>
    <row r="3488" spans="1:2" x14ac:dyDescent="0.25">
      <c r="A3488" s="37" t="s">
        <v>9583</v>
      </c>
      <c r="B3488" s="38" t="s">
        <v>3552</v>
      </c>
    </row>
    <row r="3489" spans="1:2" x14ac:dyDescent="0.25">
      <c r="A3489" s="37" t="s">
        <v>9584</v>
      </c>
      <c r="B3489" s="38" t="s">
        <v>3553</v>
      </c>
    </row>
    <row r="3490" spans="1:2" x14ac:dyDescent="0.25">
      <c r="A3490" s="37" t="s">
        <v>9585</v>
      </c>
      <c r="B3490" s="38" t="s">
        <v>3554</v>
      </c>
    </row>
    <row r="3491" spans="1:2" x14ac:dyDescent="0.25">
      <c r="A3491" s="37" t="s">
        <v>13023</v>
      </c>
      <c r="B3491" s="38" t="s">
        <v>3555</v>
      </c>
    </row>
    <row r="3492" spans="1:2" x14ac:dyDescent="0.25">
      <c r="A3492" s="37" t="s">
        <v>13024</v>
      </c>
      <c r="B3492" s="38" t="s">
        <v>3556</v>
      </c>
    </row>
    <row r="3493" spans="1:2" x14ac:dyDescent="0.25">
      <c r="A3493" s="37" t="s">
        <v>13025</v>
      </c>
      <c r="B3493" s="38" t="s">
        <v>3557</v>
      </c>
    </row>
    <row r="3494" spans="1:2" x14ac:dyDescent="0.25">
      <c r="A3494" s="37" t="s">
        <v>13026</v>
      </c>
      <c r="B3494" s="38" t="s">
        <v>3558</v>
      </c>
    </row>
    <row r="3495" spans="1:2" x14ac:dyDescent="0.25">
      <c r="A3495" s="37" t="s">
        <v>13027</v>
      </c>
      <c r="B3495" s="38" t="s">
        <v>3559</v>
      </c>
    </row>
    <row r="3496" spans="1:2" x14ac:dyDescent="0.25">
      <c r="A3496" s="37" t="s">
        <v>13028</v>
      </c>
      <c r="B3496" s="38" t="s">
        <v>3560</v>
      </c>
    </row>
    <row r="3497" spans="1:2" x14ac:dyDescent="0.25">
      <c r="A3497" s="37" t="s">
        <v>13029</v>
      </c>
      <c r="B3497" s="38" t="s">
        <v>3561</v>
      </c>
    </row>
    <row r="3498" spans="1:2" x14ac:dyDescent="0.25">
      <c r="A3498" s="37" t="s">
        <v>13030</v>
      </c>
      <c r="B3498" s="38" t="s">
        <v>3562</v>
      </c>
    </row>
    <row r="3499" spans="1:2" x14ac:dyDescent="0.25">
      <c r="A3499" s="37" t="s">
        <v>13031</v>
      </c>
      <c r="B3499" s="38" t="s">
        <v>3563</v>
      </c>
    </row>
    <row r="3500" spans="1:2" x14ac:dyDescent="0.25">
      <c r="A3500" s="37" t="s">
        <v>13032</v>
      </c>
      <c r="B3500" s="38" t="s">
        <v>3564</v>
      </c>
    </row>
    <row r="3501" spans="1:2" x14ac:dyDescent="0.25">
      <c r="A3501" s="37" t="s">
        <v>13033</v>
      </c>
      <c r="B3501" s="38" t="s">
        <v>3565</v>
      </c>
    </row>
    <row r="3502" spans="1:2" x14ac:dyDescent="0.25">
      <c r="A3502" s="37" t="s">
        <v>13034</v>
      </c>
      <c r="B3502" s="38" t="s">
        <v>3566</v>
      </c>
    </row>
    <row r="3503" spans="1:2" x14ac:dyDescent="0.25">
      <c r="A3503" s="37" t="s">
        <v>13035</v>
      </c>
      <c r="B3503" s="38" t="s">
        <v>3567</v>
      </c>
    </row>
    <row r="3504" spans="1:2" x14ac:dyDescent="0.25">
      <c r="A3504" s="37" t="s">
        <v>13036</v>
      </c>
      <c r="B3504" s="38" t="s">
        <v>3568</v>
      </c>
    </row>
    <row r="3505" spans="1:2" x14ac:dyDescent="0.25">
      <c r="A3505" s="37" t="s">
        <v>13037</v>
      </c>
      <c r="B3505" s="38" t="s">
        <v>3569</v>
      </c>
    </row>
    <row r="3506" spans="1:2" x14ac:dyDescent="0.25">
      <c r="A3506" s="37" t="s">
        <v>13038</v>
      </c>
      <c r="B3506" s="38" t="s">
        <v>3570</v>
      </c>
    </row>
    <row r="3507" spans="1:2" x14ac:dyDescent="0.25">
      <c r="A3507" s="37" t="s">
        <v>13039</v>
      </c>
      <c r="B3507" s="38" t="s">
        <v>3571</v>
      </c>
    </row>
    <row r="3508" spans="1:2" x14ac:dyDescent="0.25">
      <c r="A3508" s="37" t="s">
        <v>13040</v>
      </c>
      <c r="B3508" s="38" t="s">
        <v>3572</v>
      </c>
    </row>
    <row r="3509" spans="1:2" x14ac:dyDescent="0.25">
      <c r="A3509" s="37" t="s">
        <v>13041</v>
      </c>
      <c r="B3509" s="38" t="s">
        <v>3573</v>
      </c>
    </row>
    <row r="3510" spans="1:2" x14ac:dyDescent="0.25">
      <c r="A3510" s="37" t="s">
        <v>13042</v>
      </c>
      <c r="B3510" s="38" t="s">
        <v>3574</v>
      </c>
    </row>
    <row r="3511" spans="1:2" x14ac:dyDescent="0.25">
      <c r="A3511" s="37" t="s">
        <v>13043</v>
      </c>
      <c r="B3511" s="38" t="s">
        <v>3575</v>
      </c>
    </row>
    <row r="3512" spans="1:2" x14ac:dyDescent="0.25">
      <c r="A3512" s="37" t="s">
        <v>13044</v>
      </c>
      <c r="B3512" s="38" t="s">
        <v>3576</v>
      </c>
    </row>
    <row r="3513" spans="1:2" x14ac:dyDescent="0.25">
      <c r="A3513" s="37" t="s">
        <v>13045</v>
      </c>
      <c r="B3513" s="38" t="s">
        <v>3577</v>
      </c>
    </row>
    <row r="3514" spans="1:2" x14ac:dyDescent="0.25">
      <c r="A3514" s="37" t="s">
        <v>13046</v>
      </c>
      <c r="B3514" s="38" t="s">
        <v>3578</v>
      </c>
    </row>
    <row r="3515" spans="1:2" x14ac:dyDescent="0.25">
      <c r="A3515" s="37" t="s">
        <v>13047</v>
      </c>
      <c r="B3515" s="38" t="s">
        <v>3579</v>
      </c>
    </row>
    <row r="3516" spans="1:2" x14ac:dyDescent="0.25">
      <c r="A3516" s="37" t="s">
        <v>13048</v>
      </c>
      <c r="B3516" s="38" t="s">
        <v>3580</v>
      </c>
    </row>
    <row r="3517" spans="1:2" x14ac:dyDescent="0.25">
      <c r="A3517" s="37" t="s">
        <v>13049</v>
      </c>
      <c r="B3517" s="38" t="s">
        <v>3581</v>
      </c>
    </row>
    <row r="3518" spans="1:2" x14ac:dyDescent="0.25">
      <c r="A3518" s="37" t="s">
        <v>13050</v>
      </c>
      <c r="B3518" s="38" t="s">
        <v>3582</v>
      </c>
    </row>
    <row r="3519" spans="1:2" x14ac:dyDescent="0.25">
      <c r="A3519" s="37" t="s">
        <v>13051</v>
      </c>
      <c r="B3519" s="38" t="s">
        <v>3583</v>
      </c>
    </row>
    <row r="3520" spans="1:2" x14ac:dyDescent="0.25">
      <c r="A3520" s="37" t="s">
        <v>13052</v>
      </c>
      <c r="B3520" s="38" t="s">
        <v>3584</v>
      </c>
    </row>
    <row r="3521" spans="1:2" x14ac:dyDescent="0.25">
      <c r="A3521" s="37" t="s">
        <v>13053</v>
      </c>
      <c r="B3521" s="38" t="s">
        <v>3585</v>
      </c>
    </row>
    <row r="3522" spans="1:2" x14ac:dyDescent="0.25">
      <c r="A3522" s="37" t="s">
        <v>13054</v>
      </c>
      <c r="B3522" s="38" t="s">
        <v>3586</v>
      </c>
    </row>
    <row r="3523" spans="1:2" x14ac:dyDescent="0.25">
      <c r="A3523" s="37" t="s">
        <v>13055</v>
      </c>
      <c r="B3523" s="38" t="s">
        <v>3587</v>
      </c>
    </row>
    <row r="3524" spans="1:2" x14ac:dyDescent="0.25">
      <c r="A3524" s="37" t="s">
        <v>13056</v>
      </c>
      <c r="B3524" s="38" t="s">
        <v>3588</v>
      </c>
    </row>
    <row r="3525" spans="1:2" x14ac:dyDescent="0.25">
      <c r="A3525" s="37" t="s">
        <v>13057</v>
      </c>
      <c r="B3525" s="38" t="s">
        <v>3589</v>
      </c>
    </row>
    <row r="3526" spans="1:2" x14ac:dyDescent="0.25">
      <c r="A3526" s="37" t="s">
        <v>13058</v>
      </c>
      <c r="B3526" s="38" t="s">
        <v>3590</v>
      </c>
    </row>
    <row r="3527" spans="1:2" x14ac:dyDescent="0.25">
      <c r="A3527" s="37" t="s">
        <v>13059</v>
      </c>
      <c r="B3527" s="38" t="s">
        <v>3591</v>
      </c>
    </row>
    <row r="3528" spans="1:2" x14ac:dyDescent="0.25">
      <c r="A3528" s="37" t="s">
        <v>13060</v>
      </c>
      <c r="B3528" s="38" t="s">
        <v>3592</v>
      </c>
    </row>
    <row r="3529" spans="1:2" x14ac:dyDescent="0.25">
      <c r="A3529" s="37" t="s">
        <v>13061</v>
      </c>
      <c r="B3529" s="38" t="s">
        <v>3593</v>
      </c>
    </row>
    <row r="3530" spans="1:2" x14ac:dyDescent="0.25">
      <c r="A3530" s="37" t="s">
        <v>13062</v>
      </c>
      <c r="B3530" s="38" t="s">
        <v>3594</v>
      </c>
    </row>
    <row r="3531" spans="1:2" x14ac:dyDescent="0.25">
      <c r="A3531" s="37" t="s">
        <v>13063</v>
      </c>
      <c r="B3531" s="38" t="s">
        <v>3595</v>
      </c>
    </row>
    <row r="3532" spans="1:2" x14ac:dyDescent="0.25">
      <c r="A3532" s="37" t="s">
        <v>13064</v>
      </c>
      <c r="B3532" s="38" t="s">
        <v>3596</v>
      </c>
    </row>
    <row r="3533" spans="1:2" x14ac:dyDescent="0.25">
      <c r="A3533" s="37" t="s">
        <v>13065</v>
      </c>
      <c r="B3533" s="38" t="s">
        <v>3597</v>
      </c>
    </row>
    <row r="3534" spans="1:2" x14ac:dyDescent="0.25">
      <c r="A3534" s="37" t="s">
        <v>13066</v>
      </c>
      <c r="B3534" s="38" t="s">
        <v>3598</v>
      </c>
    </row>
    <row r="3535" spans="1:2" x14ac:dyDescent="0.25">
      <c r="A3535" s="37" t="s">
        <v>13067</v>
      </c>
      <c r="B3535" s="38" t="s">
        <v>3599</v>
      </c>
    </row>
    <row r="3536" spans="1:2" x14ac:dyDescent="0.25">
      <c r="A3536" s="37" t="s">
        <v>13068</v>
      </c>
      <c r="B3536" s="38" t="s">
        <v>3600</v>
      </c>
    </row>
    <row r="3537" spans="1:2" x14ac:dyDescent="0.25">
      <c r="A3537" s="37" t="s">
        <v>13069</v>
      </c>
      <c r="B3537" s="38" t="s">
        <v>3601</v>
      </c>
    </row>
    <row r="3538" spans="1:2" x14ac:dyDescent="0.25">
      <c r="A3538" s="37" t="s">
        <v>13070</v>
      </c>
      <c r="B3538" s="38" t="s">
        <v>3602</v>
      </c>
    </row>
    <row r="3539" spans="1:2" x14ac:dyDescent="0.25">
      <c r="A3539" s="37" t="s">
        <v>13071</v>
      </c>
      <c r="B3539" s="38" t="s">
        <v>3603</v>
      </c>
    </row>
    <row r="3540" spans="1:2" x14ac:dyDescent="0.25">
      <c r="A3540" s="37" t="s">
        <v>13072</v>
      </c>
      <c r="B3540" s="38" t="s">
        <v>3604</v>
      </c>
    </row>
    <row r="3541" spans="1:2" x14ac:dyDescent="0.25">
      <c r="A3541" s="37" t="s">
        <v>13073</v>
      </c>
      <c r="B3541" s="38" t="s">
        <v>3605</v>
      </c>
    </row>
    <row r="3542" spans="1:2" x14ac:dyDescent="0.25">
      <c r="A3542" s="37" t="s">
        <v>13074</v>
      </c>
      <c r="B3542" s="38" t="s">
        <v>3606</v>
      </c>
    </row>
    <row r="3543" spans="1:2" x14ac:dyDescent="0.25">
      <c r="A3543" s="37" t="s">
        <v>13075</v>
      </c>
      <c r="B3543" s="38" t="s">
        <v>3607</v>
      </c>
    </row>
    <row r="3544" spans="1:2" x14ac:dyDescent="0.25">
      <c r="A3544" s="37" t="s">
        <v>13076</v>
      </c>
      <c r="B3544" s="38" t="s">
        <v>3608</v>
      </c>
    </row>
    <row r="3545" spans="1:2" x14ac:dyDescent="0.25">
      <c r="A3545" s="37" t="s">
        <v>13077</v>
      </c>
      <c r="B3545" s="38" t="s">
        <v>3609</v>
      </c>
    </row>
    <row r="3546" spans="1:2" x14ac:dyDescent="0.25">
      <c r="A3546" s="37" t="s">
        <v>13078</v>
      </c>
      <c r="B3546" s="38" t="s">
        <v>3610</v>
      </c>
    </row>
    <row r="3547" spans="1:2" x14ac:dyDescent="0.25">
      <c r="A3547" s="37" t="s">
        <v>13079</v>
      </c>
      <c r="B3547" s="38" t="s">
        <v>3611</v>
      </c>
    </row>
    <row r="3548" spans="1:2" x14ac:dyDescent="0.25">
      <c r="A3548" s="37" t="s">
        <v>13080</v>
      </c>
      <c r="B3548" s="38" t="s">
        <v>3612</v>
      </c>
    </row>
    <row r="3549" spans="1:2" x14ac:dyDescent="0.25">
      <c r="A3549" s="37" t="s">
        <v>13081</v>
      </c>
      <c r="B3549" s="38" t="s">
        <v>3613</v>
      </c>
    </row>
    <row r="3550" spans="1:2" x14ac:dyDescent="0.25">
      <c r="A3550" s="37" t="s">
        <v>13082</v>
      </c>
      <c r="B3550" s="38" t="s">
        <v>3614</v>
      </c>
    </row>
    <row r="3551" spans="1:2" x14ac:dyDescent="0.25">
      <c r="A3551" s="37" t="s">
        <v>13083</v>
      </c>
      <c r="B3551" s="38" t="s">
        <v>3615</v>
      </c>
    </row>
    <row r="3552" spans="1:2" x14ac:dyDescent="0.25">
      <c r="A3552" s="37" t="s">
        <v>13084</v>
      </c>
      <c r="B3552" s="38" t="s">
        <v>3616</v>
      </c>
    </row>
    <row r="3553" spans="1:2" x14ac:dyDescent="0.25">
      <c r="A3553" s="37" t="s">
        <v>13085</v>
      </c>
      <c r="B3553" s="38" t="s">
        <v>3617</v>
      </c>
    </row>
    <row r="3554" spans="1:2" x14ac:dyDescent="0.25">
      <c r="A3554" s="37" t="s">
        <v>13086</v>
      </c>
      <c r="B3554" s="38" t="s">
        <v>3618</v>
      </c>
    </row>
    <row r="3555" spans="1:2" x14ac:dyDescent="0.25">
      <c r="A3555" s="37" t="s">
        <v>13087</v>
      </c>
      <c r="B3555" s="38" t="s">
        <v>3619</v>
      </c>
    </row>
    <row r="3556" spans="1:2" x14ac:dyDescent="0.25">
      <c r="A3556" s="37" t="s">
        <v>13088</v>
      </c>
      <c r="B3556" s="38" t="s">
        <v>3620</v>
      </c>
    </row>
    <row r="3557" spans="1:2" x14ac:dyDescent="0.25">
      <c r="A3557" s="37" t="s">
        <v>13089</v>
      </c>
      <c r="B3557" s="38" t="s">
        <v>3621</v>
      </c>
    </row>
    <row r="3558" spans="1:2" x14ac:dyDescent="0.25">
      <c r="A3558" s="37" t="s">
        <v>13090</v>
      </c>
      <c r="B3558" s="38" t="s">
        <v>3622</v>
      </c>
    </row>
    <row r="3559" spans="1:2" x14ac:dyDescent="0.25">
      <c r="A3559" s="37" t="s">
        <v>13091</v>
      </c>
      <c r="B3559" s="38" t="s">
        <v>3623</v>
      </c>
    </row>
    <row r="3560" spans="1:2" x14ac:dyDescent="0.25">
      <c r="A3560" s="37" t="s">
        <v>13092</v>
      </c>
      <c r="B3560" s="38" t="s">
        <v>3624</v>
      </c>
    </row>
    <row r="3561" spans="1:2" x14ac:dyDescent="0.25">
      <c r="A3561" s="37" t="s">
        <v>13093</v>
      </c>
      <c r="B3561" s="38" t="s">
        <v>3625</v>
      </c>
    </row>
    <row r="3562" spans="1:2" x14ac:dyDescent="0.25">
      <c r="A3562" s="37" t="s">
        <v>13094</v>
      </c>
      <c r="B3562" s="38" t="s">
        <v>3626</v>
      </c>
    </row>
    <row r="3563" spans="1:2" x14ac:dyDescent="0.25">
      <c r="A3563" s="37" t="s">
        <v>13095</v>
      </c>
      <c r="B3563" s="38" t="s">
        <v>3627</v>
      </c>
    </row>
    <row r="3564" spans="1:2" x14ac:dyDescent="0.25">
      <c r="A3564" s="37" t="s">
        <v>13096</v>
      </c>
      <c r="B3564" s="38" t="s">
        <v>3628</v>
      </c>
    </row>
    <row r="3565" spans="1:2" x14ac:dyDescent="0.25">
      <c r="A3565" s="37" t="s">
        <v>13097</v>
      </c>
      <c r="B3565" s="38" t="s">
        <v>3629</v>
      </c>
    </row>
    <row r="3566" spans="1:2" x14ac:dyDescent="0.25">
      <c r="A3566" s="37" t="s">
        <v>13098</v>
      </c>
      <c r="B3566" s="38" t="s">
        <v>3630</v>
      </c>
    </row>
    <row r="3567" spans="1:2" x14ac:dyDescent="0.25">
      <c r="A3567" s="37" t="s">
        <v>13099</v>
      </c>
      <c r="B3567" s="38" t="s">
        <v>3631</v>
      </c>
    </row>
    <row r="3568" spans="1:2" x14ac:dyDescent="0.25">
      <c r="A3568" s="37" t="s">
        <v>13100</v>
      </c>
      <c r="B3568" s="38" t="s">
        <v>3632</v>
      </c>
    </row>
    <row r="3569" spans="1:2" x14ac:dyDescent="0.25">
      <c r="A3569" s="37" t="s">
        <v>13101</v>
      </c>
      <c r="B3569" s="38" t="s">
        <v>3633</v>
      </c>
    </row>
    <row r="3570" spans="1:2" x14ac:dyDescent="0.25">
      <c r="A3570" s="37" t="s">
        <v>13102</v>
      </c>
      <c r="B3570" s="38" t="s">
        <v>3634</v>
      </c>
    </row>
    <row r="3571" spans="1:2" x14ac:dyDescent="0.25">
      <c r="A3571" s="37" t="s">
        <v>13103</v>
      </c>
      <c r="B3571" s="38" t="s">
        <v>3635</v>
      </c>
    </row>
    <row r="3572" spans="1:2" x14ac:dyDescent="0.25">
      <c r="A3572" s="37" t="s">
        <v>13104</v>
      </c>
      <c r="B3572" s="38" t="s">
        <v>3636</v>
      </c>
    </row>
    <row r="3573" spans="1:2" x14ac:dyDescent="0.25">
      <c r="A3573" s="37" t="s">
        <v>13105</v>
      </c>
      <c r="B3573" s="38" t="s">
        <v>3637</v>
      </c>
    </row>
    <row r="3574" spans="1:2" x14ac:dyDescent="0.25">
      <c r="A3574" s="37" t="s">
        <v>13106</v>
      </c>
      <c r="B3574" s="38" t="s">
        <v>3638</v>
      </c>
    </row>
    <row r="3575" spans="1:2" x14ac:dyDescent="0.25">
      <c r="A3575" s="37" t="s">
        <v>13107</v>
      </c>
      <c r="B3575" s="38" t="s">
        <v>3639</v>
      </c>
    </row>
    <row r="3576" spans="1:2" x14ac:dyDescent="0.25">
      <c r="A3576" s="37" t="s">
        <v>13108</v>
      </c>
      <c r="B3576" s="38" t="s">
        <v>3640</v>
      </c>
    </row>
    <row r="3577" spans="1:2" x14ac:dyDescent="0.25">
      <c r="A3577" s="37" t="s">
        <v>13109</v>
      </c>
      <c r="B3577" s="38" t="s">
        <v>3641</v>
      </c>
    </row>
    <row r="3578" spans="1:2" x14ac:dyDescent="0.25">
      <c r="A3578" s="37" t="s">
        <v>13110</v>
      </c>
      <c r="B3578" s="38" t="s">
        <v>3642</v>
      </c>
    </row>
    <row r="3579" spans="1:2" x14ac:dyDescent="0.25">
      <c r="A3579" s="37" t="s">
        <v>13111</v>
      </c>
      <c r="B3579" s="38" t="s">
        <v>3643</v>
      </c>
    </row>
    <row r="3580" spans="1:2" x14ac:dyDescent="0.25">
      <c r="A3580" s="37" t="s">
        <v>13112</v>
      </c>
      <c r="B3580" s="38" t="s">
        <v>3644</v>
      </c>
    </row>
    <row r="3581" spans="1:2" x14ac:dyDescent="0.25">
      <c r="A3581" s="37" t="s">
        <v>13113</v>
      </c>
      <c r="B3581" s="38" t="s">
        <v>3645</v>
      </c>
    </row>
    <row r="3582" spans="1:2" x14ac:dyDescent="0.25">
      <c r="A3582" s="37" t="s">
        <v>13114</v>
      </c>
      <c r="B3582" s="38" t="s">
        <v>3646</v>
      </c>
    </row>
    <row r="3583" spans="1:2" x14ac:dyDescent="0.25">
      <c r="A3583" s="37" t="s">
        <v>13115</v>
      </c>
      <c r="B3583" s="38" t="s">
        <v>3647</v>
      </c>
    </row>
    <row r="3584" spans="1:2" x14ac:dyDescent="0.25">
      <c r="A3584" s="37" t="s">
        <v>13116</v>
      </c>
      <c r="B3584" s="38" t="s">
        <v>3648</v>
      </c>
    </row>
    <row r="3585" spans="1:2" x14ac:dyDescent="0.25">
      <c r="A3585" s="37" t="s">
        <v>13117</v>
      </c>
      <c r="B3585" s="38" t="s">
        <v>3649</v>
      </c>
    </row>
    <row r="3586" spans="1:2" x14ac:dyDescent="0.25">
      <c r="A3586" s="37" t="s">
        <v>13118</v>
      </c>
      <c r="B3586" s="38" t="s">
        <v>3650</v>
      </c>
    </row>
    <row r="3587" spans="1:2" x14ac:dyDescent="0.25">
      <c r="A3587" s="37" t="s">
        <v>13119</v>
      </c>
      <c r="B3587" s="38" t="s">
        <v>3651</v>
      </c>
    </row>
    <row r="3588" spans="1:2" x14ac:dyDescent="0.25">
      <c r="A3588" s="37" t="s">
        <v>13120</v>
      </c>
      <c r="B3588" s="38" t="s">
        <v>3652</v>
      </c>
    </row>
    <row r="3589" spans="1:2" x14ac:dyDescent="0.25">
      <c r="A3589" s="37" t="s">
        <v>13121</v>
      </c>
      <c r="B3589" s="38" t="s">
        <v>3653</v>
      </c>
    </row>
    <row r="3590" spans="1:2" x14ac:dyDescent="0.25">
      <c r="A3590" s="37" t="s">
        <v>13122</v>
      </c>
      <c r="B3590" s="38" t="s">
        <v>3654</v>
      </c>
    </row>
    <row r="3591" spans="1:2" x14ac:dyDescent="0.25">
      <c r="A3591" s="37" t="s">
        <v>13123</v>
      </c>
      <c r="B3591" s="38" t="s">
        <v>3655</v>
      </c>
    </row>
    <row r="3592" spans="1:2" x14ac:dyDescent="0.25">
      <c r="A3592" s="37" t="s">
        <v>13124</v>
      </c>
      <c r="B3592" s="38" t="s">
        <v>3656</v>
      </c>
    </row>
    <row r="3593" spans="1:2" x14ac:dyDescent="0.25">
      <c r="A3593" s="37" t="s">
        <v>13125</v>
      </c>
      <c r="B3593" s="38" t="s">
        <v>3657</v>
      </c>
    </row>
    <row r="3594" spans="1:2" x14ac:dyDescent="0.25">
      <c r="A3594" s="37" t="s">
        <v>13126</v>
      </c>
      <c r="B3594" s="38" t="s">
        <v>3658</v>
      </c>
    </row>
    <row r="3595" spans="1:2" x14ac:dyDescent="0.25">
      <c r="A3595" s="37" t="s">
        <v>13127</v>
      </c>
      <c r="B3595" s="38" t="s">
        <v>3659</v>
      </c>
    </row>
    <row r="3596" spans="1:2" x14ac:dyDescent="0.25">
      <c r="A3596" s="37" t="s">
        <v>13128</v>
      </c>
      <c r="B3596" s="38" t="s">
        <v>3660</v>
      </c>
    </row>
    <row r="3597" spans="1:2" x14ac:dyDescent="0.25">
      <c r="A3597" s="37" t="s">
        <v>13129</v>
      </c>
      <c r="B3597" s="38" t="s">
        <v>3661</v>
      </c>
    </row>
    <row r="3598" spans="1:2" x14ac:dyDescent="0.25">
      <c r="A3598" s="37" t="s">
        <v>13130</v>
      </c>
      <c r="B3598" s="38" t="s">
        <v>3662</v>
      </c>
    </row>
    <row r="3599" spans="1:2" x14ac:dyDescent="0.25">
      <c r="A3599" s="37" t="s">
        <v>13131</v>
      </c>
      <c r="B3599" s="38" t="s">
        <v>3663</v>
      </c>
    </row>
    <row r="3600" spans="1:2" x14ac:dyDescent="0.25">
      <c r="A3600" s="37" t="s">
        <v>13132</v>
      </c>
      <c r="B3600" s="38" t="s">
        <v>3664</v>
      </c>
    </row>
    <row r="3601" spans="1:2" x14ac:dyDescent="0.25">
      <c r="A3601" s="37" t="s">
        <v>13133</v>
      </c>
      <c r="B3601" s="38" t="s">
        <v>3665</v>
      </c>
    </row>
    <row r="3602" spans="1:2" x14ac:dyDescent="0.25">
      <c r="A3602" s="37" t="s">
        <v>13134</v>
      </c>
      <c r="B3602" s="38" t="s">
        <v>3666</v>
      </c>
    </row>
    <row r="3603" spans="1:2" x14ac:dyDescent="0.25">
      <c r="A3603" s="37" t="s">
        <v>13135</v>
      </c>
      <c r="B3603" s="38" t="s">
        <v>3667</v>
      </c>
    </row>
    <row r="3604" spans="1:2" x14ac:dyDescent="0.25">
      <c r="A3604" s="37" t="s">
        <v>13136</v>
      </c>
      <c r="B3604" s="38" t="s">
        <v>3668</v>
      </c>
    </row>
    <row r="3605" spans="1:2" x14ac:dyDescent="0.25">
      <c r="A3605" s="37" t="s">
        <v>13137</v>
      </c>
      <c r="B3605" s="38" t="s">
        <v>3669</v>
      </c>
    </row>
    <row r="3606" spans="1:2" x14ac:dyDescent="0.25">
      <c r="A3606" s="37" t="s">
        <v>13138</v>
      </c>
      <c r="B3606" s="38" t="s">
        <v>3670</v>
      </c>
    </row>
    <row r="3607" spans="1:2" x14ac:dyDescent="0.25">
      <c r="A3607" s="37" t="s">
        <v>13139</v>
      </c>
      <c r="B3607" s="38" t="s">
        <v>3671</v>
      </c>
    </row>
    <row r="3608" spans="1:2" x14ac:dyDescent="0.25">
      <c r="A3608" s="37" t="s">
        <v>13140</v>
      </c>
      <c r="B3608" s="38" t="s">
        <v>3672</v>
      </c>
    </row>
    <row r="3609" spans="1:2" x14ac:dyDescent="0.25">
      <c r="A3609" s="37" t="s">
        <v>13141</v>
      </c>
      <c r="B3609" s="38" t="s">
        <v>3673</v>
      </c>
    </row>
    <row r="3610" spans="1:2" x14ac:dyDescent="0.25">
      <c r="A3610" s="37" t="s">
        <v>13142</v>
      </c>
      <c r="B3610" s="38" t="s">
        <v>3674</v>
      </c>
    </row>
    <row r="3611" spans="1:2" x14ac:dyDescent="0.25">
      <c r="A3611" s="37" t="s">
        <v>13143</v>
      </c>
      <c r="B3611" s="38" t="s">
        <v>3675</v>
      </c>
    </row>
    <row r="3612" spans="1:2" x14ac:dyDescent="0.25">
      <c r="A3612" s="37" t="s">
        <v>13144</v>
      </c>
      <c r="B3612" s="38" t="s">
        <v>3676</v>
      </c>
    </row>
    <row r="3613" spans="1:2" x14ac:dyDescent="0.25">
      <c r="A3613" s="37" t="s">
        <v>13145</v>
      </c>
      <c r="B3613" s="38" t="s">
        <v>3677</v>
      </c>
    </row>
    <row r="3614" spans="1:2" x14ac:dyDescent="0.25">
      <c r="A3614" s="37" t="s">
        <v>13146</v>
      </c>
      <c r="B3614" s="38" t="s">
        <v>3678</v>
      </c>
    </row>
    <row r="3615" spans="1:2" x14ac:dyDescent="0.25">
      <c r="A3615" s="37" t="s">
        <v>13147</v>
      </c>
      <c r="B3615" s="38" t="s">
        <v>3679</v>
      </c>
    </row>
    <row r="3616" spans="1:2" x14ac:dyDescent="0.25">
      <c r="A3616" s="37" t="s">
        <v>13148</v>
      </c>
      <c r="B3616" s="38" t="s">
        <v>3680</v>
      </c>
    </row>
    <row r="3617" spans="1:2" x14ac:dyDescent="0.25">
      <c r="A3617" s="37" t="s">
        <v>13149</v>
      </c>
      <c r="B3617" s="38" t="s">
        <v>3681</v>
      </c>
    </row>
    <row r="3618" spans="1:2" x14ac:dyDescent="0.25">
      <c r="A3618" s="37" t="s">
        <v>13150</v>
      </c>
      <c r="B3618" s="38" t="s">
        <v>3682</v>
      </c>
    </row>
    <row r="3619" spans="1:2" x14ac:dyDescent="0.25">
      <c r="A3619" s="37" t="s">
        <v>13151</v>
      </c>
      <c r="B3619" s="38" t="s">
        <v>3683</v>
      </c>
    </row>
    <row r="3620" spans="1:2" x14ac:dyDescent="0.25">
      <c r="A3620" s="37" t="s">
        <v>13152</v>
      </c>
      <c r="B3620" s="38" t="s">
        <v>3684</v>
      </c>
    </row>
    <row r="3621" spans="1:2" x14ac:dyDescent="0.25">
      <c r="A3621" s="37" t="s">
        <v>13153</v>
      </c>
      <c r="B3621" s="38" t="s">
        <v>3685</v>
      </c>
    </row>
    <row r="3622" spans="1:2" x14ac:dyDescent="0.25">
      <c r="A3622" s="37" t="s">
        <v>13154</v>
      </c>
      <c r="B3622" s="38" t="s">
        <v>3686</v>
      </c>
    </row>
    <row r="3623" spans="1:2" x14ac:dyDescent="0.25">
      <c r="A3623" s="37" t="s">
        <v>13155</v>
      </c>
      <c r="B3623" s="38" t="s">
        <v>3687</v>
      </c>
    </row>
    <row r="3624" spans="1:2" x14ac:dyDescent="0.25">
      <c r="A3624" s="37" t="s">
        <v>13156</v>
      </c>
      <c r="B3624" s="38" t="s">
        <v>3688</v>
      </c>
    </row>
    <row r="3625" spans="1:2" x14ac:dyDescent="0.25">
      <c r="A3625" s="37" t="s">
        <v>13157</v>
      </c>
      <c r="B3625" s="38" t="s">
        <v>3689</v>
      </c>
    </row>
    <row r="3626" spans="1:2" x14ac:dyDescent="0.25">
      <c r="A3626" s="37" t="s">
        <v>13158</v>
      </c>
      <c r="B3626" s="38" t="s">
        <v>3690</v>
      </c>
    </row>
    <row r="3627" spans="1:2" x14ac:dyDescent="0.25">
      <c r="A3627" s="37" t="s">
        <v>13159</v>
      </c>
      <c r="B3627" s="38" t="s">
        <v>3691</v>
      </c>
    </row>
    <row r="3628" spans="1:2" x14ac:dyDescent="0.25">
      <c r="A3628" s="37" t="s">
        <v>13160</v>
      </c>
      <c r="B3628" s="38" t="s">
        <v>3692</v>
      </c>
    </row>
    <row r="3629" spans="1:2" x14ac:dyDescent="0.25">
      <c r="A3629" s="37" t="s">
        <v>13161</v>
      </c>
      <c r="B3629" s="38" t="s">
        <v>3693</v>
      </c>
    </row>
    <row r="3630" spans="1:2" x14ac:dyDescent="0.25">
      <c r="A3630" s="37" t="s">
        <v>13162</v>
      </c>
      <c r="B3630" s="38" t="s">
        <v>3694</v>
      </c>
    </row>
    <row r="3631" spans="1:2" x14ac:dyDescent="0.25">
      <c r="A3631" s="37" t="s">
        <v>13163</v>
      </c>
      <c r="B3631" s="38" t="s">
        <v>3695</v>
      </c>
    </row>
    <row r="3632" spans="1:2" x14ac:dyDescent="0.25">
      <c r="A3632" s="37" t="s">
        <v>13164</v>
      </c>
      <c r="B3632" s="38" t="s">
        <v>3696</v>
      </c>
    </row>
    <row r="3633" spans="1:2" x14ac:dyDescent="0.25">
      <c r="A3633" s="37" t="s">
        <v>13165</v>
      </c>
      <c r="B3633" s="38" t="s">
        <v>3697</v>
      </c>
    </row>
    <row r="3634" spans="1:2" x14ac:dyDescent="0.25">
      <c r="A3634" s="37" t="s">
        <v>13166</v>
      </c>
      <c r="B3634" s="38" t="s">
        <v>3698</v>
      </c>
    </row>
    <row r="3635" spans="1:2" x14ac:dyDescent="0.25">
      <c r="A3635" s="37" t="s">
        <v>13167</v>
      </c>
      <c r="B3635" s="38" t="s">
        <v>3699</v>
      </c>
    </row>
    <row r="3636" spans="1:2" x14ac:dyDescent="0.25">
      <c r="A3636" s="37" t="s">
        <v>13168</v>
      </c>
      <c r="B3636" s="38" t="s">
        <v>3700</v>
      </c>
    </row>
    <row r="3637" spans="1:2" x14ac:dyDescent="0.25">
      <c r="A3637" s="37" t="s">
        <v>13169</v>
      </c>
      <c r="B3637" s="38" t="s">
        <v>3701</v>
      </c>
    </row>
    <row r="3638" spans="1:2" x14ac:dyDescent="0.25">
      <c r="A3638" s="37" t="s">
        <v>13170</v>
      </c>
      <c r="B3638" s="38" t="s">
        <v>3702</v>
      </c>
    </row>
    <row r="3639" spans="1:2" x14ac:dyDescent="0.25">
      <c r="A3639" s="37" t="s">
        <v>13171</v>
      </c>
      <c r="B3639" s="38" t="s">
        <v>3703</v>
      </c>
    </row>
    <row r="3640" spans="1:2" x14ac:dyDescent="0.25">
      <c r="A3640" s="37" t="s">
        <v>13172</v>
      </c>
      <c r="B3640" s="38" t="s">
        <v>3704</v>
      </c>
    </row>
    <row r="3641" spans="1:2" x14ac:dyDescent="0.25">
      <c r="A3641" s="37" t="s">
        <v>13173</v>
      </c>
      <c r="B3641" s="38" t="s">
        <v>3705</v>
      </c>
    </row>
    <row r="3642" spans="1:2" x14ac:dyDescent="0.25">
      <c r="A3642" s="37" t="s">
        <v>13174</v>
      </c>
      <c r="B3642" s="38" t="s">
        <v>3706</v>
      </c>
    </row>
    <row r="3643" spans="1:2" x14ac:dyDescent="0.25">
      <c r="A3643" s="37" t="s">
        <v>13175</v>
      </c>
      <c r="B3643" s="38" t="s">
        <v>3707</v>
      </c>
    </row>
    <row r="3644" spans="1:2" x14ac:dyDescent="0.25">
      <c r="A3644" s="37" t="s">
        <v>13176</v>
      </c>
      <c r="B3644" s="38" t="s">
        <v>3708</v>
      </c>
    </row>
    <row r="3645" spans="1:2" x14ac:dyDescent="0.25">
      <c r="A3645" s="37" t="s">
        <v>13177</v>
      </c>
      <c r="B3645" s="38" t="s">
        <v>3709</v>
      </c>
    </row>
    <row r="3646" spans="1:2" x14ac:dyDescent="0.25">
      <c r="A3646" s="37" t="s">
        <v>13178</v>
      </c>
      <c r="B3646" s="38" t="s">
        <v>3710</v>
      </c>
    </row>
    <row r="3647" spans="1:2" x14ac:dyDescent="0.25">
      <c r="A3647" s="37" t="s">
        <v>13179</v>
      </c>
      <c r="B3647" s="38" t="s">
        <v>3711</v>
      </c>
    </row>
    <row r="3648" spans="1:2" x14ac:dyDescent="0.25">
      <c r="A3648" s="37" t="s">
        <v>13180</v>
      </c>
      <c r="B3648" s="38" t="s">
        <v>3712</v>
      </c>
    </row>
    <row r="3649" spans="1:2" x14ac:dyDescent="0.25">
      <c r="A3649" s="37" t="s">
        <v>13181</v>
      </c>
      <c r="B3649" s="38" t="s">
        <v>3713</v>
      </c>
    </row>
    <row r="3650" spans="1:2" x14ac:dyDescent="0.25">
      <c r="A3650" s="37" t="s">
        <v>13182</v>
      </c>
      <c r="B3650" s="38" t="s">
        <v>3714</v>
      </c>
    </row>
    <row r="3651" spans="1:2" x14ac:dyDescent="0.25">
      <c r="A3651" s="37" t="s">
        <v>13183</v>
      </c>
      <c r="B3651" s="38" t="s">
        <v>3715</v>
      </c>
    </row>
    <row r="3652" spans="1:2" x14ac:dyDescent="0.25">
      <c r="A3652" s="37" t="s">
        <v>13184</v>
      </c>
      <c r="B3652" s="38" t="s">
        <v>3716</v>
      </c>
    </row>
    <row r="3653" spans="1:2" x14ac:dyDescent="0.25">
      <c r="A3653" s="37" t="s">
        <v>13185</v>
      </c>
      <c r="B3653" s="38" t="s">
        <v>3717</v>
      </c>
    </row>
    <row r="3654" spans="1:2" x14ac:dyDescent="0.25">
      <c r="A3654" s="37" t="s">
        <v>13186</v>
      </c>
      <c r="B3654" s="38" t="s">
        <v>3718</v>
      </c>
    </row>
    <row r="3655" spans="1:2" x14ac:dyDescent="0.25">
      <c r="A3655" s="37" t="s">
        <v>13187</v>
      </c>
      <c r="B3655" s="38" t="s">
        <v>3719</v>
      </c>
    </row>
    <row r="3656" spans="1:2" x14ac:dyDescent="0.25">
      <c r="A3656" s="37" t="s">
        <v>13188</v>
      </c>
      <c r="B3656" s="38" t="s">
        <v>3720</v>
      </c>
    </row>
    <row r="3657" spans="1:2" x14ac:dyDescent="0.25">
      <c r="A3657" s="37" t="s">
        <v>13189</v>
      </c>
      <c r="B3657" s="38" t="s">
        <v>3721</v>
      </c>
    </row>
    <row r="3658" spans="1:2" x14ac:dyDescent="0.25">
      <c r="A3658" s="37" t="s">
        <v>13190</v>
      </c>
      <c r="B3658" s="38" t="s">
        <v>3722</v>
      </c>
    </row>
    <row r="3659" spans="1:2" x14ac:dyDescent="0.25">
      <c r="A3659" s="37" t="s">
        <v>13191</v>
      </c>
      <c r="B3659" s="38" t="s">
        <v>3723</v>
      </c>
    </row>
    <row r="3660" spans="1:2" x14ac:dyDescent="0.25">
      <c r="A3660" s="37" t="s">
        <v>13192</v>
      </c>
      <c r="B3660" s="38" t="s">
        <v>3724</v>
      </c>
    </row>
    <row r="3661" spans="1:2" x14ac:dyDescent="0.25">
      <c r="A3661" s="37" t="s">
        <v>13193</v>
      </c>
      <c r="B3661" s="38" t="s">
        <v>3725</v>
      </c>
    </row>
    <row r="3662" spans="1:2" x14ac:dyDescent="0.25">
      <c r="A3662" s="37" t="s">
        <v>13194</v>
      </c>
      <c r="B3662" s="38" t="s">
        <v>3726</v>
      </c>
    </row>
    <row r="3663" spans="1:2" x14ac:dyDescent="0.25">
      <c r="A3663" s="37" t="s">
        <v>13195</v>
      </c>
      <c r="B3663" s="38" t="s">
        <v>3727</v>
      </c>
    </row>
    <row r="3664" spans="1:2" x14ac:dyDescent="0.25">
      <c r="A3664" s="37" t="s">
        <v>13196</v>
      </c>
      <c r="B3664" s="38" t="s">
        <v>3728</v>
      </c>
    </row>
    <row r="3665" spans="1:2" x14ac:dyDescent="0.25">
      <c r="A3665" s="37" t="s">
        <v>13197</v>
      </c>
      <c r="B3665" s="38" t="s">
        <v>3729</v>
      </c>
    </row>
    <row r="3666" spans="1:2" x14ac:dyDescent="0.25">
      <c r="A3666" s="37" t="s">
        <v>13198</v>
      </c>
      <c r="B3666" s="38" t="s">
        <v>3730</v>
      </c>
    </row>
    <row r="3667" spans="1:2" x14ac:dyDescent="0.25">
      <c r="A3667" s="37" t="s">
        <v>13199</v>
      </c>
      <c r="B3667" s="38" t="s">
        <v>3731</v>
      </c>
    </row>
    <row r="3668" spans="1:2" x14ac:dyDescent="0.25">
      <c r="A3668" s="37" t="s">
        <v>13200</v>
      </c>
      <c r="B3668" s="38" t="s">
        <v>3732</v>
      </c>
    </row>
    <row r="3669" spans="1:2" x14ac:dyDescent="0.25">
      <c r="A3669" s="37" t="s">
        <v>13201</v>
      </c>
      <c r="B3669" s="38" t="s">
        <v>3733</v>
      </c>
    </row>
    <row r="3670" spans="1:2" x14ac:dyDescent="0.25">
      <c r="A3670" s="37" t="s">
        <v>13202</v>
      </c>
      <c r="B3670" s="38" t="s">
        <v>3734</v>
      </c>
    </row>
    <row r="3671" spans="1:2" x14ac:dyDescent="0.25">
      <c r="A3671" s="37" t="s">
        <v>13203</v>
      </c>
      <c r="B3671" s="38" t="s">
        <v>3735</v>
      </c>
    </row>
    <row r="3672" spans="1:2" x14ac:dyDescent="0.25">
      <c r="A3672" s="37" t="s">
        <v>13204</v>
      </c>
      <c r="B3672" s="38" t="s">
        <v>3736</v>
      </c>
    </row>
    <row r="3673" spans="1:2" x14ac:dyDescent="0.25">
      <c r="A3673" s="37" t="s">
        <v>13205</v>
      </c>
      <c r="B3673" s="38" t="s">
        <v>3737</v>
      </c>
    </row>
    <row r="3674" spans="1:2" x14ac:dyDescent="0.25">
      <c r="A3674" s="37" t="s">
        <v>13206</v>
      </c>
      <c r="B3674" s="38" t="s">
        <v>3738</v>
      </c>
    </row>
    <row r="3675" spans="1:2" x14ac:dyDescent="0.25">
      <c r="A3675" s="37" t="s">
        <v>13207</v>
      </c>
      <c r="B3675" s="38" t="s">
        <v>3739</v>
      </c>
    </row>
    <row r="3676" spans="1:2" x14ac:dyDescent="0.25">
      <c r="A3676" s="37" t="s">
        <v>13208</v>
      </c>
      <c r="B3676" s="38" t="s">
        <v>3740</v>
      </c>
    </row>
    <row r="3677" spans="1:2" x14ac:dyDescent="0.25">
      <c r="A3677" s="37" t="s">
        <v>13209</v>
      </c>
      <c r="B3677" s="38" t="s">
        <v>3741</v>
      </c>
    </row>
    <row r="3678" spans="1:2" x14ac:dyDescent="0.25">
      <c r="A3678" s="37" t="s">
        <v>13210</v>
      </c>
      <c r="B3678" s="38" t="s">
        <v>3742</v>
      </c>
    </row>
    <row r="3679" spans="1:2" x14ac:dyDescent="0.25">
      <c r="A3679" s="37" t="s">
        <v>13211</v>
      </c>
      <c r="B3679" s="38" t="s">
        <v>3743</v>
      </c>
    </row>
    <row r="3680" spans="1:2" x14ac:dyDescent="0.25">
      <c r="A3680" s="37" t="s">
        <v>13212</v>
      </c>
      <c r="B3680" s="38" t="s">
        <v>3744</v>
      </c>
    </row>
    <row r="3681" spans="1:2" x14ac:dyDescent="0.25">
      <c r="A3681" s="37" t="s">
        <v>13213</v>
      </c>
      <c r="B3681" s="38" t="s">
        <v>3745</v>
      </c>
    </row>
    <row r="3682" spans="1:2" x14ac:dyDescent="0.25">
      <c r="A3682" s="37" t="s">
        <v>13214</v>
      </c>
      <c r="B3682" s="38" t="s">
        <v>3746</v>
      </c>
    </row>
    <row r="3683" spans="1:2" x14ac:dyDescent="0.25">
      <c r="A3683" s="37" t="s">
        <v>13215</v>
      </c>
      <c r="B3683" s="38" t="s">
        <v>3747</v>
      </c>
    </row>
    <row r="3684" spans="1:2" x14ac:dyDescent="0.25">
      <c r="A3684" s="37" t="s">
        <v>13216</v>
      </c>
      <c r="B3684" s="38" t="s">
        <v>3748</v>
      </c>
    </row>
    <row r="3685" spans="1:2" x14ac:dyDescent="0.25">
      <c r="A3685" s="37" t="s">
        <v>13217</v>
      </c>
      <c r="B3685" s="38" t="s">
        <v>3749</v>
      </c>
    </row>
    <row r="3686" spans="1:2" x14ac:dyDescent="0.25">
      <c r="A3686" s="37" t="s">
        <v>13218</v>
      </c>
      <c r="B3686" s="38" t="s">
        <v>3750</v>
      </c>
    </row>
    <row r="3687" spans="1:2" x14ac:dyDescent="0.25">
      <c r="A3687" s="37" t="s">
        <v>13219</v>
      </c>
      <c r="B3687" s="38" t="s">
        <v>3751</v>
      </c>
    </row>
    <row r="3688" spans="1:2" x14ac:dyDescent="0.25">
      <c r="A3688" s="37" t="s">
        <v>13220</v>
      </c>
      <c r="B3688" s="38" t="s">
        <v>3752</v>
      </c>
    </row>
    <row r="3689" spans="1:2" x14ac:dyDescent="0.25">
      <c r="A3689" s="37" t="s">
        <v>13221</v>
      </c>
      <c r="B3689" s="38" t="s">
        <v>3753</v>
      </c>
    </row>
    <row r="3690" spans="1:2" x14ac:dyDescent="0.25">
      <c r="A3690" s="37" t="s">
        <v>13222</v>
      </c>
      <c r="B3690" s="38" t="s">
        <v>3754</v>
      </c>
    </row>
    <row r="3691" spans="1:2" x14ac:dyDescent="0.25">
      <c r="A3691" s="37" t="s">
        <v>13223</v>
      </c>
      <c r="B3691" s="38" t="s">
        <v>3755</v>
      </c>
    </row>
    <row r="3692" spans="1:2" x14ac:dyDescent="0.25">
      <c r="A3692" s="37" t="s">
        <v>13224</v>
      </c>
      <c r="B3692" s="38" t="s">
        <v>3756</v>
      </c>
    </row>
    <row r="3693" spans="1:2" x14ac:dyDescent="0.25">
      <c r="A3693" s="37" t="s">
        <v>13225</v>
      </c>
      <c r="B3693" s="38" t="s">
        <v>3757</v>
      </c>
    </row>
    <row r="3694" spans="1:2" x14ac:dyDescent="0.25">
      <c r="A3694" s="37" t="s">
        <v>13226</v>
      </c>
      <c r="B3694" s="38" t="s">
        <v>3758</v>
      </c>
    </row>
    <row r="3695" spans="1:2" x14ac:dyDescent="0.25">
      <c r="A3695" s="37" t="s">
        <v>13227</v>
      </c>
      <c r="B3695" s="38" t="s">
        <v>3759</v>
      </c>
    </row>
    <row r="3696" spans="1:2" x14ac:dyDescent="0.25">
      <c r="A3696" s="37" t="s">
        <v>13228</v>
      </c>
      <c r="B3696" s="38" t="s">
        <v>3760</v>
      </c>
    </row>
    <row r="3697" spans="1:2" x14ac:dyDescent="0.25">
      <c r="A3697" s="37" t="s">
        <v>13229</v>
      </c>
      <c r="B3697" s="38" t="s">
        <v>3761</v>
      </c>
    </row>
    <row r="3698" spans="1:2" x14ac:dyDescent="0.25">
      <c r="A3698" s="37" t="s">
        <v>13230</v>
      </c>
      <c r="B3698" s="38" t="s">
        <v>3762</v>
      </c>
    </row>
    <row r="3699" spans="1:2" x14ac:dyDescent="0.25">
      <c r="A3699" s="37" t="s">
        <v>13231</v>
      </c>
      <c r="B3699" s="38" t="s">
        <v>3763</v>
      </c>
    </row>
    <row r="3700" spans="1:2" x14ac:dyDescent="0.25">
      <c r="A3700" s="37" t="s">
        <v>13232</v>
      </c>
      <c r="B3700" s="38" t="s">
        <v>3764</v>
      </c>
    </row>
    <row r="3701" spans="1:2" x14ac:dyDescent="0.25">
      <c r="A3701" s="37" t="s">
        <v>13233</v>
      </c>
      <c r="B3701" s="38" t="s">
        <v>3765</v>
      </c>
    </row>
    <row r="3702" spans="1:2" x14ac:dyDescent="0.25">
      <c r="A3702" s="37" t="s">
        <v>13234</v>
      </c>
      <c r="B3702" s="38" t="s">
        <v>3766</v>
      </c>
    </row>
    <row r="3703" spans="1:2" x14ac:dyDescent="0.25">
      <c r="A3703" s="37" t="s">
        <v>13235</v>
      </c>
      <c r="B3703" s="38" t="s">
        <v>3767</v>
      </c>
    </row>
    <row r="3704" spans="1:2" x14ac:dyDescent="0.25">
      <c r="A3704" s="37" t="s">
        <v>13236</v>
      </c>
      <c r="B3704" s="38" t="s">
        <v>3768</v>
      </c>
    </row>
    <row r="3705" spans="1:2" x14ac:dyDescent="0.25">
      <c r="A3705" s="37" t="s">
        <v>13237</v>
      </c>
      <c r="B3705" s="38" t="s">
        <v>3769</v>
      </c>
    </row>
    <row r="3706" spans="1:2" x14ac:dyDescent="0.25">
      <c r="A3706" s="37" t="s">
        <v>13238</v>
      </c>
      <c r="B3706" s="38" t="s">
        <v>3770</v>
      </c>
    </row>
    <row r="3707" spans="1:2" x14ac:dyDescent="0.25">
      <c r="A3707" s="37" t="s">
        <v>13239</v>
      </c>
      <c r="B3707" s="38" t="s">
        <v>3771</v>
      </c>
    </row>
    <row r="3708" spans="1:2" x14ac:dyDescent="0.25">
      <c r="A3708" s="37" t="s">
        <v>13240</v>
      </c>
      <c r="B3708" s="38" t="s">
        <v>3772</v>
      </c>
    </row>
    <row r="3709" spans="1:2" x14ac:dyDescent="0.25">
      <c r="A3709" s="37" t="s">
        <v>13241</v>
      </c>
      <c r="B3709" s="38" t="s">
        <v>3773</v>
      </c>
    </row>
    <row r="3710" spans="1:2" x14ac:dyDescent="0.25">
      <c r="A3710" s="37" t="s">
        <v>13242</v>
      </c>
      <c r="B3710" s="38" t="s">
        <v>3774</v>
      </c>
    </row>
    <row r="3711" spans="1:2" x14ac:dyDescent="0.25">
      <c r="A3711" s="37" t="s">
        <v>13243</v>
      </c>
      <c r="B3711" s="38" t="s">
        <v>3775</v>
      </c>
    </row>
    <row r="3712" spans="1:2" x14ac:dyDescent="0.25">
      <c r="A3712" s="37" t="s">
        <v>13244</v>
      </c>
      <c r="B3712" s="38" t="s">
        <v>3776</v>
      </c>
    </row>
    <row r="3713" spans="1:2" x14ac:dyDescent="0.25">
      <c r="A3713" s="37" t="s">
        <v>13245</v>
      </c>
      <c r="B3713" s="38" t="s">
        <v>3777</v>
      </c>
    </row>
    <row r="3714" spans="1:2" x14ac:dyDescent="0.25">
      <c r="A3714" s="37" t="s">
        <v>13246</v>
      </c>
      <c r="B3714" s="38" t="s">
        <v>3778</v>
      </c>
    </row>
    <row r="3715" spans="1:2" x14ac:dyDescent="0.25">
      <c r="A3715" s="37" t="s">
        <v>13247</v>
      </c>
      <c r="B3715" s="38" t="s">
        <v>3779</v>
      </c>
    </row>
    <row r="3716" spans="1:2" x14ac:dyDescent="0.25">
      <c r="A3716" s="37" t="s">
        <v>13248</v>
      </c>
      <c r="B3716" s="38" t="s">
        <v>3780</v>
      </c>
    </row>
    <row r="3717" spans="1:2" x14ac:dyDescent="0.25">
      <c r="A3717" s="37" t="s">
        <v>13249</v>
      </c>
      <c r="B3717" s="38" t="s">
        <v>3781</v>
      </c>
    </row>
    <row r="3718" spans="1:2" x14ac:dyDescent="0.25">
      <c r="A3718" s="37" t="s">
        <v>13250</v>
      </c>
      <c r="B3718" s="38" t="s">
        <v>3782</v>
      </c>
    </row>
    <row r="3719" spans="1:2" x14ac:dyDescent="0.25">
      <c r="A3719" s="37" t="s">
        <v>13251</v>
      </c>
      <c r="B3719" s="38" t="s">
        <v>3783</v>
      </c>
    </row>
    <row r="3720" spans="1:2" x14ac:dyDescent="0.25">
      <c r="A3720" s="37" t="s">
        <v>13252</v>
      </c>
      <c r="B3720" s="38" t="s">
        <v>3784</v>
      </c>
    </row>
    <row r="3721" spans="1:2" x14ac:dyDescent="0.25">
      <c r="A3721" s="37" t="s">
        <v>13253</v>
      </c>
      <c r="B3721" s="38" t="s">
        <v>3785</v>
      </c>
    </row>
    <row r="3722" spans="1:2" x14ac:dyDescent="0.25">
      <c r="A3722" s="37" t="s">
        <v>13254</v>
      </c>
      <c r="B3722" s="38" t="s">
        <v>3786</v>
      </c>
    </row>
    <row r="3723" spans="1:2" x14ac:dyDescent="0.25">
      <c r="A3723" s="37" t="s">
        <v>13255</v>
      </c>
      <c r="B3723" s="38" t="s">
        <v>3787</v>
      </c>
    </row>
    <row r="3724" spans="1:2" x14ac:dyDescent="0.25">
      <c r="A3724" s="37" t="s">
        <v>13256</v>
      </c>
      <c r="B3724" s="38" t="s">
        <v>3788</v>
      </c>
    </row>
    <row r="3725" spans="1:2" x14ac:dyDescent="0.25">
      <c r="A3725" s="37" t="s">
        <v>13257</v>
      </c>
      <c r="B3725" s="38" t="s">
        <v>3789</v>
      </c>
    </row>
    <row r="3726" spans="1:2" x14ac:dyDescent="0.25">
      <c r="A3726" s="37" t="s">
        <v>13258</v>
      </c>
      <c r="B3726" s="38" t="s">
        <v>3790</v>
      </c>
    </row>
    <row r="3727" spans="1:2" x14ac:dyDescent="0.25">
      <c r="A3727" s="37" t="s">
        <v>13259</v>
      </c>
      <c r="B3727" s="38" t="s">
        <v>3791</v>
      </c>
    </row>
    <row r="3728" spans="1:2" x14ac:dyDescent="0.25">
      <c r="A3728" s="37" t="s">
        <v>13260</v>
      </c>
      <c r="B3728" s="38" t="s">
        <v>3792</v>
      </c>
    </row>
    <row r="3729" spans="1:2" x14ac:dyDescent="0.25">
      <c r="A3729" s="37" t="s">
        <v>13261</v>
      </c>
      <c r="B3729" s="38" t="s">
        <v>3793</v>
      </c>
    </row>
    <row r="3730" spans="1:2" x14ac:dyDescent="0.25">
      <c r="A3730" s="37" t="s">
        <v>13262</v>
      </c>
      <c r="B3730" s="38" t="s">
        <v>3794</v>
      </c>
    </row>
    <row r="3731" spans="1:2" x14ac:dyDescent="0.25">
      <c r="A3731" s="37" t="s">
        <v>13263</v>
      </c>
      <c r="B3731" s="38" t="s">
        <v>3795</v>
      </c>
    </row>
    <row r="3732" spans="1:2" x14ac:dyDescent="0.25">
      <c r="A3732" s="37" t="s">
        <v>13264</v>
      </c>
      <c r="B3732" s="38" t="s">
        <v>3796</v>
      </c>
    </row>
    <row r="3733" spans="1:2" x14ac:dyDescent="0.25">
      <c r="A3733" s="37" t="s">
        <v>13265</v>
      </c>
      <c r="B3733" s="38" t="s">
        <v>3797</v>
      </c>
    </row>
    <row r="3734" spans="1:2" x14ac:dyDescent="0.25">
      <c r="A3734" s="37" t="s">
        <v>13266</v>
      </c>
      <c r="B3734" s="38" t="s">
        <v>3798</v>
      </c>
    </row>
    <row r="3735" spans="1:2" x14ac:dyDescent="0.25">
      <c r="A3735" s="37" t="s">
        <v>13267</v>
      </c>
      <c r="B3735" s="38" t="s">
        <v>3799</v>
      </c>
    </row>
    <row r="3736" spans="1:2" x14ac:dyDescent="0.25">
      <c r="A3736" s="37" t="s">
        <v>13268</v>
      </c>
      <c r="B3736" s="38" t="s">
        <v>3800</v>
      </c>
    </row>
    <row r="3737" spans="1:2" x14ac:dyDescent="0.25">
      <c r="A3737" s="37" t="s">
        <v>13269</v>
      </c>
      <c r="B3737" s="38" t="s">
        <v>3801</v>
      </c>
    </row>
    <row r="3738" spans="1:2" x14ac:dyDescent="0.25">
      <c r="A3738" s="37" t="s">
        <v>13270</v>
      </c>
      <c r="B3738" s="38" t="s">
        <v>3802</v>
      </c>
    </row>
    <row r="3739" spans="1:2" x14ac:dyDescent="0.25">
      <c r="A3739" s="37" t="s">
        <v>13271</v>
      </c>
      <c r="B3739" s="38" t="s">
        <v>3803</v>
      </c>
    </row>
    <row r="3740" spans="1:2" x14ac:dyDescent="0.25">
      <c r="A3740" s="37" t="s">
        <v>13272</v>
      </c>
      <c r="B3740" s="38" t="s">
        <v>3804</v>
      </c>
    </row>
    <row r="3741" spans="1:2" x14ac:dyDescent="0.25">
      <c r="A3741" s="37" t="s">
        <v>13273</v>
      </c>
      <c r="B3741" s="38" t="s">
        <v>3805</v>
      </c>
    </row>
    <row r="3742" spans="1:2" x14ac:dyDescent="0.25">
      <c r="A3742" s="37" t="s">
        <v>13274</v>
      </c>
      <c r="B3742" s="38" t="s">
        <v>3806</v>
      </c>
    </row>
    <row r="3743" spans="1:2" x14ac:dyDescent="0.25">
      <c r="A3743" s="37" t="s">
        <v>13275</v>
      </c>
      <c r="B3743" s="38" t="s">
        <v>3807</v>
      </c>
    </row>
    <row r="3744" spans="1:2" x14ac:dyDescent="0.25">
      <c r="A3744" s="37" t="s">
        <v>13276</v>
      </c>
      <c r="B3744" s="38" t="s">
        <v>3808</v>
      </c>
    </row>
    <row r="3745" spans="1:2" x14ac:dyDescent="0.25">
      <c r="A3745" s="37" t="s">
        <v>13277</v>
      </c>
      <c r="B3745" s="38" t="s">
        <v>3809</v>
      </c>
    </row>
    <row r="3746" spans="1:2" x14ac:dyDescent="0.25">
      <c r="A3746" s="37" t="s">
        <v>13278</v>
      </c>
      <c r="B3746" s="38" t="s">
        <v>3810</v>
      </c>
    </row>
    <row r="3747" spans="1:2" x14ac:dyDescent="0.25">
      <c r="A3747" s="37" t="s">
        <v>13279</v>
      </c>
      <c r="B3747" s="38" t="s">
        <v>3811</v>
      </c>
    </row>
    <row r="3748" spans="1:2" x14ac:dyDescent="0.25">
      <c r="A3748" s="37" t="s">
        <v>13280</v>
      </c>
      <c r="B3748" s="38" t="s">
        <v>3812</v>
      </c>
    </row>
    <row r="3749" spans="1:2" x14ac:dyDescent="0.25">
      <c r="A3749" s="37" t="s">
        <v>13281</v>
      </c>
      <c r="B3749" s="38" t="s">
        <v>3813</v>
      </c>
    </row>
    <row r="3750" spans="1:2" x14ac:dyDescent="0.25">
      <c r="A3750" s="37" t="s">
        <v>13282</v>
      </c>
      <c r="B3750" s="38" t="s">
        <v>3814</v>
      </c>
    </row>
    <row r="3751" spans="1:2" x14ac:dyDescent="0.25">
      <c r="A3751" s="37" t="s">
        <v>13283</v>
      </c>
      <c r="B3751" s="38" t="s">
        <v>3815</v>
      </c>
    </row>
    <row r="3752" spans="1:2" x14ac:dyDescent="0.25">
      <c r="A3752" s="37" t="s">
        <v>13284</v>
      </c>
      <c r="B3752" s="38" t="s">
        <v>3816</v>
      </c>
    </row>
    <row r="3753" spans="1:2" x14ac:dyDescent="0.25">
      <c r="A3753" s="37" t="s">
        <v>13285</v>
      </c>
      <c r="B3753" s="38" t="s">
        <v>3817</v>
      </c>
    </row>
    <row r="3754" spans="1:2" x14ac:dyDescent="0.25">
      <c r="A3754" s="37" t="s">
        <v>13286</v>
      </c>
      <c r="B3754" s="38" t="s">
        <v>3818</v>
      </c>
    </row>
    <row r="3755" spans="1:2" x14ac:dyDescent="0.25">
      <c r="A3755" s="37" t="s">
        <v>13287</v>
      </c>
      <c r="B3755" s="38" t="s">
        <v>3819</v>
      </c>
    </row>
    <row r="3756" spans="1:2" x14ac:dyDescent="0.25">
      <c r="A3756" s="37" t="s">
        <v>13288</v>
      </c>
      <c r="B3756" s="38" t="s">
        <v>3820</v>
      </c>
    </row>
    <row r="3757" spans="1:2" x14ac:dyDescent="0.25">
      <c r="A3757" s="37" t="s">
        <v>13289</v>
      </c>
      <c r="B3757" s="38" t="s">
        <v>3821</v>
      </c>
    </row>
    <row r="3758" spans="1:2" x14ac:dyDescent="0.25">
      <c r="A3758" s="37" t="s">
        <v>13290</v>
      </c>
      <c r="B3758" s="38" t="s">
        <v>3822</v>
      </c>
    </row>
    <row r="3759" spans="1:2" x14ac:dyDescent="0.25">
      <c r="A3759" s="37" t="s">
        <v>13291</v>
      </c>
      <c r="B3759" s="38" t="s">
        <v>3823</v>
      </c>
    </row>
    <row r="3760" spans="1:2" x14ac:dyDescent="0.25">
      <c r="A3760" s="37" t="s">
        <v>13292</v>
      </c>
      <c r="B3760" s="38" t="s">
        <v>3824</v>
      </c>
    </row>
    <row r="3761" spans="1:2" x14ac:dyDescent="0.25">
      <c r="A3761" s="37" t="s">
        <v>13293</v>
      </c>
      <c r="B3761" s="38" t="s">
        <v>3825</v>
      </c>
    </row>
    <row r="3762" spans="1:2" x14ac:dyDescent="0.25">
      <c r="A3762" s="37" t="s">
        <v>13294</v>
      </c>
      <c r="B3762" s="38" t="s">
        <v>3826</v>
      </c>
    </row>
    <row r="3763" spans="1:2" x14ac:dyDescent="0.25">
      <c r="A3763" s="37" t="s">
        <v>13295</v>
      </c>
      <c r="B3763" s="38" t="s">
        <v>3827</v>
      </c>
    </row>
    <row r="3764" spans="1:2" x14ac:dyDescent="0.25">
      <c r="A3764" s="37" t="s">
        <v>13296</v>
      </c>
      <c r="B3764" s="38" t="s">
        <v>3828</v>
      </c>
    </row>
    <row r="3765" spans="1:2" x14ac:dyDescent="0.25">
      <c r="A3765" s="37" t="s">
        <v>13297</v>
      </c>
      <c r="B3765" s="38" t="s">
        <v>3829</v>
      </c>
    </row>
    <row r="3766" spans="1:2" x14ac:dyDescent="0.25">
      <c r="A3766" s="37" t="s">
        <v>13298</v>
      </c>
      <c r="B3766" s="38" t="s">
        <v>3830</v>
      </c>
    </row>
    <row r="3767" spans="1:2" x14ac:dyDescent="0.25">
      <c r="A3767" s="37" t="s">
        <v>13299</v>
      </c>
      <c r="B3767" s="38" t="s">
        <v>3831</v>
      </c>
    </row>
    <row r="3768" spans="1:2" x14ac:dyDescent="0.25">
      <c r="A3768" s="37" t="s">
        <v>13300</v>
      </c>
      <c r="B3768" s="38" t="s">
        <v>3832</v>
      </c>
    </row>
    <row r="3769" spans="1:2" x14ac:dyDescent="0.25">
      <c r="A3769" s="37" t="s">
        <v>13301</v>
      </c>
      <c r="B3769" s="38" t="s">
        <v>3833</v>
      </c>
    </row>
    <row r="3770" spans="1:2" x14ac:dyDescent="0.25">
      <c r="A3770" s="37" t="s">
        <v>13302</v>
      </c>
      <c r="B3770" s="38" t="s">
        <v>3834</v>
      </c>
    </row>
    <row r="3771" spans="1:2" x14ac:dyDescent="0.25">
      <c r="A3771" s="37" t="s">
        <v>13303</v>
      </c>
      <c r="B3771" s="38" t="s">
        <v>3835</v>
      </c>
    </row>
    <row r="3772" spans="1:2" x14ac:dyDescent="0.25">
      <c r="A3772" s="37" t="s">
        <v>13304</v>
      </c>
      <c r="B3772" s="38" t="s">
        <v>3836</v>
      </c>
    </row>
    <row r="3773" spans="1:2" x14ac:dyDescent="0.25">
      <c r="A3773" s="37" t="s">
        <v>13305</v>
      </c>
      <c r="B3773" s="38" t="s">
        <v>3837</v>
      </c>
    </row>
    <row r="3774" spans="1:2" x14ac:dyDescent="0.25">
      <c r="A3774" s="37" t="s">
        <v>13306</v>
      </c>
      <c r="B3774" s="38" t="s">
        <v>3838</v>
      </c>
    </row>
    <row r="3775" spans="1:2" x14ac:dyDescent="0.25">
      <c r="A3775" s="37" t="s">
        <v>13307</v>
      </c>
      <c r="B3775" s="38" t="s">
        <v>3839</v>
      </c>
    </row>
    <row r="3776" spans="1:2" x14ac:dyDescent="0.25">
      <c r="A3776" s="37" t="s">
        <v>13308</v>
      </c>
      <c r="B3776" s="38" t="s">
        <v>3840</v>
      </c>
    </row>
    <row r="3777" spans="1:2" x14ac:dyDescent="0.25">
      <c r="A3777" s="37" t="s">
        <v>13309</v>
      </c>
      <c r="B3777" s="38" t="s">
        <v>3841</v>
      </c>
    </row>
    <row r="3778" spans="1:2" x14ac:dyDescent="0.25">
      <c r="A3778" s="37" t="s">
        <v>13310</v>
      </c>
      <c r="B3778" s="38" t="s">
        <v>3842</v>
      </c>
    </row>
    <row r="3779" spans="1:2" x14ac:dyDescent="0.25">
      <c r="A3779" s="37" t="s">
        <v>13311</v>
      </c>
      <c r="B3779" s="38" t="s">
        <v>3843</v>
      </c>
    </row>
    <row r="3780" spans="1:2" x14ac:dyDescent="0.25">
      <c r="A3780" s="37" t="s">
        <v>13312</v>
      </c>
      <c r="B3780" s="38" t="s">
        <v>3844</v>
      </c>
    </row>
    <row r="3781" spans="1:2" x14ac:dyDescent="0.25">
      <c r="A3781" s="37" t="s">
        <v>13313</v>
      </c>
      <c r="B3781" s="38" t="s">
        <v>3845</v>
      </c>
    </row>
    <row r="3782" spans="1:2" x14ac:dyDescent="0.25">
      <c r="A3782" s="37" t="s">
        <v>13314</v>
      </c>
      <c r="B3782" s="38" t="s">
        <v>3846</v>
      </c>
    </row>
    <row r="3783" spans="1:2" x14ac:dyDescent="0.25">
      <c r="A3783" s="37" t="s">
        <v>13315</v>
      </c>
      <c r="B3783" s="38" t="s">
        <v>3847</v>
      </c>
    </row>
    <row r="3784" spans="1:2" x14ac:dyDescent="0.25">
      <c r="A3784" s="37" t="s">
        <v>13316</v>
      </c>
      <c r="B3784" s="38" t="s">
        <v>3848</v>
      </c>
    </row>
    <row r="3785" spans="1:2" x14ac:dyDescent="0.25">
      <c r="A3785" s="37" t="s">
        <v>13317</v>
      </c>
      <c r="B3785" s="38" t="s">
        <v>3849</v>
      </c>
    </row>
    <row r="3786" spans="1:2" x14ac:dyDescent="0.25">
      <c r="A3786" s="37" t="s">
        <v>13318</v>
      </c>
      <c r="B3786" s="38" t="s">
        <v>3850</v>
      </c>
    </row>
    <row r="3787" spans="1:2" x14ac:dyDescent="0.25">
      <c r="A3787" s="37" t="s">
        <v>13319</v>
      </c>
      <c r="B3787" s="38" t="s">
        <v>3851</v>
      </c>
    </row>
    <row r="3788" spans="1:2" x14ac:dyDescent="0.25">
      <c r="A3788" s="37" t="s">
        <v>13320</v>
      </c>
      <c r="B3788" s="38" t="s">
        <v>3852</v>
      </c>
    </row>
    <row r="3789" spans="1:2" x14ac:dyDescent="0.25">
      <c r="A3789" s="37" t="s">
        <v>13321</v>
      </c>
      <c r="B3789" s="38" t="s">
        <v>3853</v>
      </c>
    </row>
    <row r="3790" spans="1:2" x14ac:dyDescent="0.25">
      <c r="A3790" s="37" t="s">
        <v>13322</v>
      </c>
      <c r="B3790" s="38" t="s">
        <v>3854</v>
      </c>
    </row>
    <row r="3791" spans="1:2" x14ac:dyDescent="0.25">
      <c r="A3791" s="37" t="s">
        <v>13323</v>
      </c>
      <c r="B3791" s="38" t="s">
        <v>3855</v>
      </c>
    </row>
    <row r="3792" spans="1:2" x14ac:dyDescent="0.25">
      <c r="A3792" s="37" t="s">
        <v>13324</v>
      </c>
      <c r="B3792" s="38" t="s">
        <v>3856</v>
      </c>
    </row>
    <row r="3793" spans="1:2" x14ac:dyDescent="0.25">
      <c r="A3793" s="37" t="s">
        <v>13325</v>
      </c>
      <c r="B3793" s="38" t="s">
        <v>3857</v>
      </c>
    </row>
    <row r="3794" spans="1:2" x14ac:dyDescent="0.25">
      <c r="A3794" s="37" t="s">
        <v>13326</v>
      </c>
      <c r="B3794" s="38" t="s">
        <v>3858</v>
      </c>
    </row>
    <row r="3795" spans="1:2" x14ac:dyDescent="0.25">
      <c r="A3795" s="37" t="s">
        <v>13327</v>
      </c>
      <c r="B3795" s="38" t="s">
        <v>3859</v>
      </c>
    </row>
    <row r="3796" spans="1:2" x14ac:dyDescent="0.25">
      <c r="A3796" s="37" t="s">
        <v>13328</v>
      </c>
      <c r="B3796" s="38" t="s">
        <v>3860</v>
      </c>
    </row>
    <row r="3797" spans="1:2" x14ac:dyDescent="0.25">
      <c r="A3797" s="37" t="s">
        <v>13329</v>
      </c>
      <c r="B3797" s="38" t="s">
        <v>3861</v>
      </c>
    </row>
    <row r="3798" spans="1:2" x14ac:dyDescent="0.25">
      <c r="A3798" s="37" t="s">
        <v>13330</v>
      </c>
      <c r="B3798" s="38" t="s">
        <v>3862</v>
      </c>
    </row>
    <row r="3799" spans="1:2" x14ac:dyDescent="0.25">
      <c r="A3799" s="37" t="s">
        <v>13331</v>
      </c>
      <c r="B3799" s="38" t="s">
        <v>3863</v>
      </c>
    </row>
    <row r="3800" spans="1:2" x14ac:dyDescent="0.25">
      <c r="A3800" s="37" t="s">
        <v>13332</v>
      </c>
      <c r="B3800" s="38" t="s">
        <v>3864</v>
      </c>
    </row>
    <row r="3801" spans="1:2" x14ac:dyDescent="0.25">
      <c r="A3801" s="37" t="s">
        <v>13333</v>
      </c>
      <c r="B3801" s="38" t="s">
        <v>3865</v>
      </c>
    </row>
    <row r="3802" spans="1:2" x14ac:dyDescent="0.25">
      <c r="A3802" s="37" t="s">
        <v>13334</v>
      </c>
      <c r="B3802" s="38" t="s">
        <v>3866</v>
      </c>
    </row>
    <row r="3803" spans="1:2" x14ac:dyDescent="0.25">
      <c r="A3803" s="37" t="s">
        <v>13335</v>
      </c>
      <c r="B3803" s="38" t="s">
        <v>3867</v>
      </c>
    </row>
    <row r="3804" spans="1:2" x14ac:dyDescent="0.25">
      <c r="A3804" s="37" t="s">
        <v>13336</v>
      </c>
      <c r="B3804" s="38" t="s">
        <v>3868</v>
      </c>
    </row>
    <row r="3805" spans="1:2" x14ac:dyDescent="0.25">
      <c r="A3805" s="37" t="s">
        <v>13337</v>
      </c>
      <c r="B3805" s="38" t="s">
        <v>3869</v>
      </c>
    </row>
    <row r="3806" spans="1:2" x14ac:dyDescent="0.25">
      <c r="A3806" s="37" t="s">
        <v>13338</v>
      </c>
      <c r="B3806" s="38" t="s">
        <v>3870</v>
      </c>
    </row>
    <row r="3807" spans="1:2" x14ac:dyDescent="0.25">
      <c r="A3807" s="37" t="s">
        <v>13339</v>
      </c>
      <c r="B3807" s="38" t="s">
        <v>3871</v>
      </c>
    </row>
    <row r="3808" spans="1:2" x14ac:dyDescent="0.25">
      <c r="A3808" s="37" t="s">
        <v>13340</v>
      </c>
      <c r="B3808" s="38" t="s">
        <v>3872</v>
      </c>
    </row>
    <row r="3809" spans="1:2" x14ac:dyDescent="0.25">
      <c r="A3809" s="37" t="s">
        <v>13341</v>
      </c>
      <c r="B3809" s="38" t="s">
        <v>3873</v>
      </c>
    </row>
    <row r="3810" spans="1:2" x14ac:dyDescent="0.25">
      <c r="A3810" s="37" t="s">
        <v>13342</v>
      </c>
      <c r="B3810" s="38" t="s">
        <v>3874</v>
      </c>
    </row>
    <row r="3811" spans="1:2" x14ac:dyDescent="0.25">
      <c r="A3811" s="37" t="s">
        <v>13343</v>
      </c>
      <c r="B3811" s="38" t="s">
        <v>3875</v>
      </c>
    </row>
    <row r="3812" spans="1:2" x14ac:dyDescent="0.25">
      <c r="A3812" s="37" t="s">
        <v>13344</v>
      </c>
      <c r="B3812" s="38" t="s">
        <v>3876</v>
      </c>
    </row>
    <row r="3813" spans="1:2" x14ac:dyDescent="0.25">
      <c r="A3813" s="37" t="s">
        <v>13345</v>
      </c>
      <c r="B3813" s="38" t="s">
        <v>3877</v>
      </c>
    </row>
    <row r="3814" spans="1:2" x14ac:dyDescent="0.25">
      <c r="A3814" s="37" t="s">
        <v>13346</v>
      </c>
      <c r="B3814" s="38" t="s">
        <v>3878</v>
      </c>
    </row>
    <row r="3815" spans="1:2" x14ac:dyDescent="0.25">
      <c r="A3815" s="37" t="s">
        <v>13347</v>
      </c>
      <c r="B3815" s="38" t="s">
        <v>3879</v>
      </c>
    </row>
    <row r="3816" spans="1:2" x14ac:dyDescent="0.25">
      <c r="A3816" s="37" t="s">
        <v>13348</v>
      </c>
      <c r="B3816" s="38" t="s">
        <v>3880</v>
      </c>
    </row>
    <row r="3817" spans="1:2" x14ac:dyDescent="0.25">
      <c r="A3817" s="37" t="s">
        <v>13349</v>
      </c>
      <c r="B3817" s="38" t="s">
        <v>3881</v>
      </c>
    </row>
    <row r="3818" spans="1:2" x14ac:dyDescent="0.25">
      <c r="A3818" s="37" t="s">
        <v>13350</v>
      </c>
      <c r="B3818" s="38" t="s">
        <v>3882</v>
      </c>
    </row>
    <row r="3819" spans="1:2" x14ac:dyDescent="0.25">
      <c r="A3819" s="37" t="s">
        <v>13351</v>
      </c>
      <c r="B3819" s="38" t="s">
        <v>3883</v>
      </c>
    </row>
    <row r="3820" spans="1:2" x14ac:dyDescent="0.25">
      <c r="A3820" s="37" t="s">
        <v>13352</v>
      </c>
      <c r="B3820" s="38" t="s">
        <v>3884</v>
      </c>
    </row>
    <row r="3821" spans="1:2" x14ac:dyDescent="0.25">
      <c r="A3821" s="37" t="s">
        <v>13353</v>
      </c>
      <c r="B3821" s="38" t="s">
        <v>3885</v>
      </c>
    </row>
    <row r="3822" spans="1:2" x14ac:dyDescent="0.25">
      <c r="A3822" s="37" t="s">
        <v>13354</v>
      </c>
      <c r="B3822" s="38" t="s">
        <v>3886</v>
      </c>
    </row>
    <row r="3823" spans="1:2" x14ac:dyDescent="0.25">
      <c r="A3823" s="37" t="s">
        <v>13355</v>
      </c>
      <c r="B3823" s="38" t="s">
        <v>3887</v>
      </c>
    </row>
    <row r="3824" spans="1:2" x14ac:dyDescent="0.25">
      <c r="A3824" s="37" t="s">
        <v>13356</v>
      </c>
      <c r="B3824" s="38" t="s">
        <v>3888</v>
      </c>
    </row>
    <row r="3825" spans="1:2" x14ac:dyDescent="0.25">
      <c r="A3825" s="37" t="s">
        <v>13357</v>
      </c>
      <c r="B3825" s="38" t="s">
        <v>3889</v>
      </c>
    </row>
    <row r="3826" spans="1:2" x14ac:dyDescent="0.25">
      <c r="A3826" s="37" t="s">
        <v>13358</v>
      </c>
      <c r="B3826" s="38" t="s">
        <v>3890</v>
      </c>
    </row>
    <row r="3827" spans="1:2" x14ac:dyDescent="0.25">
      <c r="A3827" s="37" t="s">
        <v>13359</v>
      </c>
      <c r="B3827" s="38" t="s">
        <v>3891</v>
      </c>
    </row>
    <row r="3828" spans="1:2" x14ac:dyDescent="0.25">
      <c r="A3828" s="37" t="s">
        <v>13360</v>
      </c>
      <c r="B3828" s="38" t="s">
        <v>3892</v>
      </c>
    </row>
    <row r="3829" spans="1:2" x14ac:dyDescent="0.25">
      <c r="A3829" s="37" t="s">
        <v>13361</v>
      </c>
      <c r="B3829" s="38" t="s">
        <v>3893</v>
      </c>
    </row>
    <row r="3830" spans="1:2" x14ac:dyDescent="0.25">
      <c r="A3830" s="37" t="s">
        <v>13362</v>
      </c>
      <c r="B3830" s="38" t="s">
        <v>3894</v>
      </c>
    </row>
    <row r="3831" spans="1:2" x14ac:dyDescent="0.25">
      <c r="A3831" s="37" t="s">
        <v>13363</v>
      </c>
      <c r="B3831" s="38" t="s">
        <v>3895</v>
      </c>
    </row>
    <row r="3832" spans="1:2" x14ac:dyDescent="0.25">
      <c r="A3832" s="37" t="s">
        <v>13364</v>
      </c>
      <c r="B3832" s="38" t="s">
        <v>3896</v>
      </c>
    </row>
    <row r="3833" spans="1:2" x14ac:dyDescent="0.25">
      <c r="A3833" s="37" t="s">
        <v>13365</v>
      </c>
      <c r="B3833" s="38" t="s">
        <v>3897</v>
      </c>
    </row>
    <row r="3834" spans="1:2" x14ac:dyDescent="0.25">
      <c r="A3834" s="37" t="s">
        <v>13366</v>
      </c>
      <c r="B3834" s="38" t="s">
        <v>3898</v>
      </c>
    </row>
    <row r="3835" spans="1:2" x14ac:dyDescent="0.25">
      <c r="A3835" s="37" t="s">
        <v>13367</v>
      </c>
      <c r="B3835" s="38" t="s">
        <v>3899</v>
      </c>
    </row>
    <row r="3836" spans="1:2" x14ac:dyDescent="0.25">
      <c r="A3836" s="37" t="s">
        <v>13368</v>
      </c>
      <c r="B3836" s="38" t="s">
        <v>3900</v>
      </c>
    </row>
    <row r="3837" spans="1:2" x14ac:dyDescent="0.25">
      <c r="A3837" s="37" t="s">
        <v>13369</v>
      </c>
      <c r="B3837" s="38" t="s">
        <v>3901</v>
      </c>
    </row>
    <row r="3838" spans="1:2" x14ac:dyDescent="0.25">
      <c r="A3838" s="37" t="s">
        <v>13370</v>
      </c>
      <c r="B3838" s="38" t="s">
        <v>3902</v>
      </c>
    </row>
    <row r="3839" spans="1:2" x14ac:dyDescent="0.25">
      <c r="A3839" s="37" t="s">
        <v>13371</v>
      </c>
      <c r="B3839" s="38" t="s">
        <v>3903</v>
      </c>
    </row>
    <row r="3840" spans="1:2" x14ac:dyDescent="0.25">
      <c r="A3840" s="37" t="s">
        <v>13372</v>
      </c>
      <c r="B3840" s="38" t="s">
        <v>3904</v>
      </c>
    </row>
    <row r="3841" spans="1:2" x14ac:dyDescent="0.25">
      <c r="A3841" s="37" t="s">
        <v>13373</v>
      </c>
      <c r="B3841" s="38" t="s">
        <v>3905</v>
      </c>
    </row>
    <row r="3842" spans="1:2" x14ac:dyDescent="0.25">
      <c r="A3842" s="37" t="s">
        <v>13374</v>
      </c>
      <c r="B3842" s="38" t="s">
        <v>3906</v>
      </c>
    </row>
    <row r="3843" spans="1:2" x14ac:dyDescent="0.25">
      <c r="A3843" s="37" t="s">
        <v>13375</v>
      </c>
      <c r="B3843" s="38" t="s">
        <v>3907</v>
      </c>
    </row>
    <row r="3844" spans="1:2" x14ac:dyDescent="0.25">
      <c r="A3844" s="37" t="s">
        <v>13376</v>
      </c>
      <c r="B3844" s="38" t="s">
        <v>3908</v>
      </c>
    </row>
    <row r="3845" spans="1:2" x14ac:dyDescent="0.25">
      <c r="A3845" s="37" t="s">
        <v>13377</v>
      </c>
      <c r="B3845" s="38" t="s">
        <v>3909</v>
      </c>
    </row>
    <row r="3846" spans="1:2" x14ac:dyDescent="0.25">
      <c r="A3846" s="37" t="s">
        <v>13378</v>
      </c>
      <c r="B3846" s="38" t="s">
        <v>3910</v>
      </c>
    </row>
    <row r="3847" spans="1:2" x14ac:dyDescent="0.25">
      <c r="A3847" s="37" t="s">
        <v>13379</v>
      </c>
      <c r="B3847" s="38" t="s">
        <v>3911</v>
      </c>
    </row>
    <row r="3848" spans="1:2" x14ac:dyDescent="0.25">
      <c r="A3848" s="37" t="s">
        <v>13380</v>
      </c>
      <c r="B3848" s="38" t="s">
        <v>3912</v>
      </c>
    </row>
    <row r="3849" spans="1:2" x14ac:dyDescent="0.25">
      <c r="A3849" s="37" t="s">
        <v>13381</v>
      </c>
      <c r="B3849" s="38" t="s">
        <v>3913</v>
      </c>
    </row>
    <row r="3850" spans="1:2" x14ac:dyDescent="0.25">
      <c r="A3850" s="37" t="s">
        <v>13382</v>
      </c>
      <c r="B3850" s="38" t="s">
        <v>3914</v>
      </c>
    </row>
    <row r="3851" spans="1:2" x14ac:dyDescent="0.25">
      <c r="A3851" s="37" t="s">
        <v>13383</v>
      </c>
      <c r="B3851" s="38" t="s">
        <v>3915</v>
      </c>
    </row>
    <row r="3852" spans="1:2" x14ac:dyDescent="0.25">
      <c r="A3852" s="37" t="s">
        <v>13384</v>
      </c>
      <c r="B3852" s="38" t="s">
        <v>3916</v>
      </c>
    </row>
    <row r="3853" spans="1:2" x14ac:dyDescent="0.25">
      <c r="A3853" s="37" t="s">
        <v>13385</v>
      </c>
      <c r="B3853" s="38" t="s">
        <v>3917</v>
      </c>
    </row>
    <row r="3854" spans="1:2" x14ac:dyDescent="0.25">
      <c r="A3854" s="37" t="s">
        <v>13386</v>
      </c>
      <c r="B3854" s="38" t="s">
        <v>3918</v>
      </c>
    </row>
    <row r="3855" spans="1:2" x14ac:dyDescent="0.25">
      <c r="A3855" s="37" t="s">
        <v>13387</v>
      </c>
      <c r="B3855" s="38" t="s">
        <v>3919</v>
      </c>
    </row>
    <row r="3856" spans="1:2" x14ac:dyDescent="0.25">
      <c r="A3856" s="37" t="s">
        <v>13388</v>
      </c>
      <c r="B3856" s="38" t="s">
        <v>3920</v>
      </c>
    </row>
    <row r="3857" spans="1:2" x14ac:dyDescent="0.25">
      <c r="A3857" s="37" t="s">
        <v>13389</v>
      </c>
      <c r="B3857" s="38" t="s">
        <v>3921</v>
      </c>
    </row>
    <row r="3858" spans="1:2" x14ac:dyDescent="0.25">
      <c r="A3858" s="37" t="s">
        <v>13390</v>
      </c>
      <c r="B3858" s="38" t="s">
        <v>3922</v>
      </c>
    </row>
    <row r="3859" spans="1:2" x14ac:dyDescent="0.25">
      <c r="A3859" s="37" t="s">
        <v>13391</v>
      </c>
      <c r="B3859" s="38" t="s">
        <v>3923</v>
      </c>
    </row>
    <row r="3860" spans="1:2" x14ac:dyDescent="0.25">
      <c r="A3860" s="37" t="s">
        <v>13392</v>
      </c>
      <c r="B3860" s="38" t="s">
        <v>3924</v>
      </c>
    </row>
    <row r="3861" spans="1:2" x14ac:dyDescent="0.25">
      <c r="A3861" s="37" t="s">
        <v>13393</v>
      </c>
      <c r="B3861" s="38" t="s">
        <v>3925</v>
      </c>
    </row>
    <row r="3862" spans="1:2" x14ac:dyDescent="0.25">
      <c r="A3862" s="37" t="s">
        <v>13394</v>
      </c>
      <c r="B3862" s="38" t="s">
        <v>3926</v>
      </c>
    </row>
    <row r="3863" spans="1:2" x14ac:dyDescent="0.25">
      <c r="A3863" s="37" t="s">
        <v>13395</v>
      </c>
      <c r="B3863" s="38" t="s">
        <v>3927</v>
      </c>
    </row>
    <row r="3864" spans="1:2" x14ac:dyDescent="0.25">
      <c r="A3864" s="37" t="s">
        <v>13396</v>
      </c>
      <c r="B3864" s="38" t="s">
        <v>3928</v>
      </c>
    </row>
    <row r="3865" spans="1:2" x14ac:dyDescent="0.25">
      <c r="A3865" s="37" t="s">
        <v>13397</v>
      </c>
      <c r="B3865" s="38" t="s">
        <v>3929</v>
      </c>
    </row>
    <row r="3866" spans="1:2" x14ac:dyDescent="0.25">
      <c r="A3866" s="37" t="s">
        <v>13398</v>
      </c>
      <c r="B3866" s="38" t="s">
        <v>3930</v>
      </c>
    </row>
    <row r="3867" spans="1:2" x14ac:dyDescent="0.25">
      <c r="A3867" s="37" t="s">
        <v>13399</v>
      </c>
      <c r="B3867" s="38" t="s">
        <v>3931</v>
      </c>
    </row>
    <row r="3868" spans="1:2" x14ac:dyDescent="0.25">
      <c r="A3868" s="37" t="s">
        <v>13400</v>
      </c>
      <c r="B3868" s="38" t="s">
        <v>3932</v>
      </c>
    </row>
    <row r="3869" spans="1:2" x14ac:dyDescent="0.25">
      <c r="A3869" s="37" t="s">
        <v>13401</v>
      </c>
      <c r="B3869" s="38" t="s">
        <v>3933</v>
      </c>
    </row>
    <row r="3870" spans="1:2" x14ac:dyDescent="0.25">
      <c r="A3870" s="37" t="s">
        <v>13402</v>
      </c>
      <c r="B3870" s="38" t="s">
        <v>3934</v>
      </c>
    </row>
    <row r="3871" spans="1:2" x14ac:dyDescent="0.25">
      <c r="A3871" s="37" t="s">
        <v>13403</v>
      </c>
      <c r="B3871" s="38" t="s">
        <v>3935</v>
      </c>
    </row>
    <row r="3872" spans="1:2" x14ac:dyDescent="0.25">
      <c r="A3872" s="37" t="s">
        <v>13404</v>
      </c>
      <c r="B3872" s="38" t="s">
        <v>3936</v>
      </c>
    </row>
    <row r="3873" spans="1:2" x14ac:dyDescent="0.25">
      <c r="A3873" s="37" t="s">
        <v>13405</v>
      </c>
      <c r="B3873" s="38" t="s">
        <v>3937</v>
      </c>
    </row>
    <row r="3874" spans="1:2" x14ac:dyDescent="0.25">
      <c r="A3874" s="37" t="s">
        <v>13406</v>
      </c>
      <c r="B3874" s="38" t="s">
        <v>3938</v>
      </c>
    </row>
    <row r="3875" spans="1:2" x14ac:dyDescent="0.25">
      <c r="A3875" s="37" t="s">
        <v>13407</v>
      </c>
      <c r="B3875" s="38" t="s">
        <v>3939</v>
      </c>
    </row>
    <row r="3876" spans="1:2" x14ac:dyDescent="0.25">
      <c r="A3876" s="37" t="s">
        <v>13408</v>
      </c>
      <c r="B3876" s="38" t="s">
        <v>3940</v>
      </c>
    </row>
    <row r="3877" spans="1:2" x14ac:dyDescent="0.25">
      <c r="A3877" s="37" t="s">
        <v>13409</v>
      </c>
      <c r="B3877" s="38" t="s">
        <v>3941</v>
      </c>
    </row>
    <row r="3878" spans="1:2" x14ac:dyDescent="0.25">
      <c r="A3878" s="37" t="s">
        <v>13410</v>
      </c>
      <c r="B3878" s="38" t="s">
        <v>3942</v>
      </c>
    </row>
    <row r="3879" spans="1:2" x14ac:dyDescent="0.25">
      <c r="A3879" s="37" t="s">
        <v>13411</v>
      </c>
      <c r="B3879" s="38" t="s">
        <v>3943</v>
      </c>
    </row>
    <row r="3880" spans="1:2" x14ac:dyDescent="0.25">
      <c r="A3880" s="37" t="s">
        <v>13412</v>
      </c>
      <c r="B3880" s="38" t="s">
        <v>3944</v>
      </c>
    </row>
    <row r="3881" spans="1:2" x14ac:dyDescent="0.25">
      <c r="A3881" s="37" t="s">
        <v>13413</v>
      </c>
      <c r="B3881" s="38" t="s">
        <v>3945</v>
      </c>
    </row>
    <row r="3882" spans="1:2" x14ac:dyDescent="0.25">
      <c r="A3882" s="37" t="s">
        <v>13414</v>
      </c>
      <c r="B3882" s="38" t="s">
        <v>3946</v>
      </c>
    </row>
    <row r="3883" spans="1:2" x14ac:dyDescent="0.25">
      <c r="A3883" s="37" t="s">
        <v>13415</v>
      </c>
      <c r="B3883" s="38" t="s">
        <v>3947</v>
      </c>
    </row>
    <row r="3884" spans="1:2" x14ac:dyDescent="0.25">
      <c r="A3884" s="37" t="s">
        <v>13416</v>
      </c>
      <c r="B3884" s="38" t="s">
        <v>3948</v>
      </c>
    </row>
    <row r="3885" spans="1:2" x14ac:dyDescent="0.25">
      <c r="A3885" s="37" t="s">
        <v>13417</v>
      </c>
      <c r="B3885" s="38" t="s">
        <v>3949</v>
      </c>
    </row>
    <row r="3886" spans="1:2" x14ac:dyDescent="0.25">
      <c r="A3886" s="37" t="s">
        <v>13418</v>
      </c>
      <c r="B3886" s="38" t="s">
        <v>3950</v>
      </c>
    </row>
    <row r="3887" spans="1:2" x14ac:dyDescent="0.25">
      <c r="A3887" s="37" t="s">
        <v>13419</v>
      </c>
      <c r="B3887" s="38" t="s">
        <v>3951</v>
      </c>
    </row>
    <row r="3888" spans="1:2" x14ac:dyDescent="0.25">
      <c r="A3888" s="37" t="s">
        <v>13420</v>
      </c>
      <c r="B3888" s="38" t="s">
        <v>3952</v>
      </c>
    </row>
    <row r="3889" spans="1:2" x14ac:dyDescent="0.25">
      <c r="A3889" s="37" t="s">
        <v>13421</v>
      </c>
      <c r="B3889" s="38" t="s">
        <v>3953</v>
      </c>
    </row>
    <row r="3890" spans="1:2" x14ac:dyDescent="0.25">
      <c r="A3890" s="37" t="s">
        <v>13422</v>
      </c>
      <c r="B3890" s="38" t="s">
        <v>3954</v>
      </c>
    </row>
    <row r="3891" spans="1:2" x14ac:dyDescent="0.25">
      <c r="A3891" s="37" t="s">
        <v>13423</v>
      </c>
      <c r="B3891" s="38" t="s">
        <v>3955</v>
      </c>
    </row>
    <row r="3892" spans="1:2" x14ac:dyDescent="0.25">
      <c r="A3892" s="37" t="s">
        <v>13424</v>
      </c>
      <c r="B3892" s="38" t="s">
        <v>3956</v>
      </c>
    </row>
    <row r="3893" spans="1:2" x14ac:dyDescent="0.25">
      <c r="A3893" s="37" t="s">
        <v>13425</v>
      </c>
      <c r="B3893" s="38" t="s">
        <v>3957</v>
      </c>
    </row>
    <row r="3894" spans="1:2" x14ac:dyDescent="0.25">
      <c r="A3894" s="37" t="s">
        <v>13426</v>
      </c>
      <c r="B3894" s="38" t="s">
        <v>3958</v>
      </c>
    </row>
    <row r="3895" spans="1:2" x14ac:dyDescent="0.25">
      <c r="A3895" s="37" t="s">
        <v>13427</v>
      </c>
      <c r="B3895" s="38" t="s">
        <v>3959</v>
      </c>
    </row>
    <row r="3896" spans="1:2" x14ac:dyDescent="0.25">
      <c r="A3896" s="37" t="s">
        <v>13428</v>
      </c>
      <c r="B3896" s="38" t="s">
        <v>3960</v>
      </c>
    </row>
    <row r="3897" spans="1:2" x14ac:dyDescent="0.25">
      <c r="A3897" s="37" t="s">
        <v>13429</v>
      </c>
      <c r="B3897" s="38" t="s">
        <v>3961</v>
      </c>
    </row>
    <row r="3898" spans="1:2" x14ac:dyDescent="0.25">
      <c r="A3898" s="37" t="s">
        <v>13430</v>
      </c>
      <c r="B3898" s="38" t="s">
        <v>3962</v>
      </c>
    </row>
    <row r="3899" spans="1:2" x14ac:dyDescent="0.25">
      <c r="A3899" s="37" t="s">
        <v>13431</v>
      </c>
      <c r="B3899" s="38" t="s">
        <v>3963</v>
      </c>
    </row>
    <row r="3900" spans="1:2" x14ac:dyDescent="0.25">
      <c r="A3900" s="37" t="s">
        <v>13432</v>
      </c>
      <c r="B3900" s="38" t="s">
        <v>3964</v>
      </c>
    </row>
    <row r="3901" spans="1:2" x14ac:dyDescent="0.25">
      <c r="A3901" s="37" t="s">
        <v>13433</v>
      </c>
      <c r="B3901" s="38" t="s">
        <v>3965</v>
      </c>
    </row>
    <row r="3902" spans="1:2" x14ac:dyDescent="0.25">
      <c r="A3902" s="37" t="s">
        <v>13434</v>
      </c>
      <c r="B3902" s="38" t="s">
        <v>3966</v>
      </c>
    </row>
    <row r="3903" spans="1:2" x14ac:dyDescent="0.25">
      <c r="A3903" s="37" t="s">
        <v>13435</v>
      </c>
      <c r="B3903" s="38" t="s">
        <v>3967</v>
      </c>
    </row>
    <row r="3904" spans="1:2" x14ac:dyDescent="0.25">
      <c r="A3904" s="37" t="s">
        <v>13436</v>
      </c>
      <c r="B3904" s="38" t="s">
        <v>3968</v>
      </c>
    </row>
    <row r="3905" spans="1:2" x14ac:dyDescent="0.25">
      <c r="A3905" s="37" t="s">
        <v>13437</v>
      </c>
      <c r="B3905" s="38" t="s">
        <v>3969</v>
      </c>
    </row>
    <row r="3906" spans="1:2" x14ac:dyDescent="0.25">
      <c r="A3906" s="37" t="s">
        <v>13438</v>
      </c>
      <c r="B3906" s="38" t="s">
        <v>3970</v>
      </c>
    </row>
    <row r="3907" spans="1:2" x14ac:dyDescent="0.25">
      <c r="A3907" s="37" t="s">
        <v>13439</v>
      </c>
      <c r="B3907" s="38" t="s">
        <v>3971</v>
      </c>
    </row>
    <row r="3908" spans="1:2" x14ac:dyDescent="0.25">
      <c r="A3908" s="37" t="s">
        <v>13440</v>
      </c>
      <c r="B3908" s="38" t="s">
        <v>3972</v>
      </c>
    </row>
    <row r="3909" spans="1:2" x14ac:dyDescent="0.25">
      <c r="A3909" s="37" t="s">
        <v>13441</v>
      </c>
      <c r="B3909" s="38" t="s">
        <v>3973</v>
      </c>
    </row>
    <row r="3910" spans="1:2" x14ac:dyDescent="0.25">
      <c r="A3910" s="37" t="s">
        <v>13442</v>
      </c>
      <c r="B3910" s="38" t="s">
        <v>3974</v>
      </c>
    </row>
    <row r="3911" spans="1:2" x14ac:dyDescent="0.25">
      <c r="A3911" s="37" t="s">
        <v>13443</v>
      </c>
      <c r="B3911" s="38" t="s">
        <v>3975</v>
      </c>
    </row>
    <row r="3912" spans="1:2" x14ac:dyDescent="0.25">
      <c r="A3912" s="37" t="s">
        <v>13444</v>
      </c>
      <c r="B3912" s="38" t="s">
        <v>3976</v>
      </c>
    </row>
    <row r="3913" spans="1:2" x14ac:dyDescent="0.25">
      <c r="A3913" s="37" t="s">
        <v>13445</v>
      </c>
      <c r="B3913" s="38" t="s">
        <v>3977</v>
      </c>
    </row>
    <row r="3914" spans="1:2" x14ac:dyDescent="0.25">
      <c r="A3914" s="37" t="s">
        <v>13446</v>
      </c>
      <c r="B3914" s="38" t="s">
        <v>3978</v>
      </c>
    </row>
    <row r="3915" spans="1:2" x14ac:dyDescent="0.25">
      <c r="A3915" s="37" t="s">
        <v>13447</v>
      </c>
      <c r="B3915" s="38" t="s">
        <v>3979</v>
      </c>
    </row>
    <row r="3916" spans="1:2" x14ac:dyDescent="0.25">
      <c r="A3916" s="37" t="s">
        <v>13448</v>
      </c>
      <c r="B3916" s="38" t="s">
        <v>3980</v>
      </c>
    </row>
    <row r="3917" spans="1:2" x14ac:dyDescent="0.25">
      <c r="A3917" s="37" t="s">
        <v>13449</v>
      </c>
      <c r="B3917" s="38" t="s">
        <v>3981</v>
      </c>
    </row>
    <row r="3918" spans="1:2" x14ac:dyDescent="0.25">
      <c r="A3918" s="37" t="s">
        <v>13450</v>
      </c>
      <c r="B3918" s="38" t="s">
        <v>3982</v>
      </c>
    </row>
    <row r="3919" spans="1:2" x14ac:dyDescent="0.25">
      <c r="A3919" s="37" t="s">
        <v>13451</v>
      </c>
      <c r="B3919" s="38" t="s">
        <v>3983</v>
      </c>
    </row>
    <row r="3920" spans="1:2" x14ac:dyDescent="0.25">
      <c r="A3920" s="37" t="s">
        <v>13452</v>
      </c>
      <c r="B3920" s="38" t="s">
        <v>3984</v>
      </c>
    </row>
    <row r="3921" spans="1:2" x14ac:dyDescent="0.25">
      <c r="A3921" s="37" t="s">
        <v>13453</v>
      </c>
      <c r="B3921" s="38" t="s">
        <v>3985</v>
      </c>
    </row>
    <row r="3922" spans="1:2" x14ac:dyDescent="0.25">
      <c r="A3922" s="37" t="s">
        <v>13454</v>
      </c>
      <c r="B3922" s="38" t="s">
        <v>3986</v>
      </c>
    </row>
    <row r="3923" spans="1:2" x14ac:dyDescent="0.25">
      <c r="A3923" s="37" t="s">
        <v>13455</v>
      </c>
      <c r="B3923" s="38" t="s">
        <v>3987</v>
      </c>
    </row>
    <row r="3924" spans="1:2" x14ac:dyDescent="0.25">
      <c r="A3924" s="37" t="s">
        <v>13456</v>
      </c>
      <c r="B3924" s="38" t="s">
        <v>3988</v>
      </c>
    </row>
    <row r="3925" spans="1:2" x14ac:dyDescent="0.25">
      <c r="A3925" s="37" t="s">
        <v>13457</v>
      </c>
      <c r="B3925" s="38" t="s">
        <v>3989</v>
      </c>
    </row>
    <row r="3926" spans="1:2" x14ac:dyDescent="0.25">
      <c r="A3926" s="37" t="s">
        <v>13458</v>
      </c>
      <c r="B3926" s="38" t="s">
        <v>3990</v>
      </c>
    </row>
    <row r="3927" spans="1:2" x14ac:dyDescent="0.25">
      <c r="A3927" s="37" t="s">
        <v>13459</v>
      </c>
      <c r="B3927" s="38" t="s">
        <v>3991</v>
      </c>
    </row>
    <row r="3928" spans="1:2" x14ac:dyDescent="0.25">
      <c r="A3928" s="37" t="s">
        <v>13460</v>
      </c>
      <c r="B3928" s="38" t="s">
        <v>3992</v>
      </c>
    </row>
    <row r="3929" spans="1:2" x14ac:dyDescent="0.25">
      <c r="A3929" s="37" t="s">
        <v>13461</v>
      </c>
      <c r="B3929" s="38" t="s">
        <v>3993</v>
      </c>
    </row>
    <row r="3930" spans="1:2" x14ac:dyDescent="0.25">
      <c r="A3930" s="37" t="s">
        <v>13462</v>
      </c>
      <c r="B3930" s="38" t="s">
        <v>3994</v>
      </c>
    </row>
    <row r="3931" spans="1:2" x14ac:dyDescent="0.25">
      <c r="A3931" s="37" t="s">
        <v>13463</v>
      </c>
      <c r="B3931" s="38" t="s">
        <v>3995</v>
      </c>
    </row>
    <row r="3932" spans="1:2" x14ac:dyDescent="0.25">
      <c r="A3932" s="37" t="s">
        <v>13464</v>
      </c>
      <c r="B3932" s="38" t="s">
        <v>3996</v>
      </c>
    </row>
    <row r="3933" spans="1:2" x14ac:dyDescent="0.25">
      <c r="A3933" s="37" t="s">
        <v>13465</v>
      </c>
      <c r="B3933" s="38" t="s">
        <v>3997</v>
      </c>
    </row>
    <row r="3934" spans="1:2" x14ac:dyDescent="0.25">
      <c r="A3934" s="37" t="s">
        <v>13466</v>
      </c>
      <c r="B3934" s="38" t="s">
        <v>3998</v>
      </c>
    </row>
    <row r="3935" spans="1:2" x14ac:dyDescent="0.25">
      <c r="A3935" s="37" t="s">
        <v>13467</v>
      </c>
      <c r="B3935" s="38" t="s">
        <v>3999</v>
      </c>
    </row>
    <row r="3936" spans="1:2" x14ac:dyDescent="0.25">
      <c r="A3936" s="37" t="s">
        <v>13468</v>
      </c>
      <c r="B3936" s="38" t="s">
        <v>4000</v>
      </c>
    </row>
    <row r="3937" spans="1:2" x14ac:dyDescent="0.25">
      <c r="A3937" s="37" t="s">
        <v>13469</v>
      </c>
      <c r="B3937" s="38" t="s">
        <v>4001</v>
      </c>
    </row>
    <row r="3938" spans="1:2" x14ac:dyDescent="0.25">
      <c r="A3938" s="37" t="s">
        <v>13470</v>
      </c>
      <c r="B3938" s="38" t="s">
        <v>4002</v>
      </c>
    </row>
    <row r="3939" spans="1:2" x14ac:dyDescent="0.25">
      <c r="A3939" s="37" t="s">
        <v>13471</v>
      </c>
      <c r="B3939" s="38" t="s">
        <v>4003</v>
      </c>
    </row>
    <row r="3940" spans="1:2" x14ac:dyDescent="0.25">
      <c r="A3940" s="37" t="s">
        <v>13472</v>
      </c>
      <c r="B3940" s="38" t="s">
        <v>4004</v>
      </c>
    </row>
    <row r="3941" spans="1:2" x14ac:dyDescent="0.25">
      <c r="A3941" s="37" t="s">
        <v>13473</v>
      </c>
      <c r="B3941" s="38" t="s">
        <v>4005</v>
      </c>
    </row>
    <row r="3942" spans="1:2" x14ac:dyDescent="0.25">
      <c r="A3942" s="37" t="s">
        <v>13474</v>
      </c>
      <c r="B3942" s="38" t="s">
        <v>4006</v>
      </c>
    </row>
    <row r="3943" spans="1:2" x14ac:dyDescent="0.25">
      <c r="A3943" s="37" t="s">
        <v>13475</v>
      </c>
      <c r="B3943" s="38" t="s">
        <v>4007</v>
      </c>
    </row>
    <row r="3944" spans="1:2" x14ac:dyDescent="0.25">
      <c r="A3944" s="37" t="s">
        <v>13476</v>
      </c>
      <c r="B3944" s="38" t="s">
        <v>4008</v>
      </c>
    </row>
    <row r="3945" spans="1:2" x14ac:dyDescent="0.25">
      <c r="A3945" s="37" t="s">
        <v>13477</v>
      </c>
      <c r="B3945" s="38" t="s">
        <v>4009</v>
      </c>
    </row>
    <row r="3946" spans="1:2" x14ac:dyDescent="0.25">
      <c r="A3946" s="37" t="s">
        <v>13478</v>
      </c>
      <c r="B3946" s="38" t="s">
        <v>4010</v>
      </c>
    </row>
    <row r="3947" spans="1:2" x14ac:dyDescent="0.25">
      <c r="A3947" s="37" t="s">
        <v>13479</v>
      </c>
      <c r="B3947" s="38" t="s">
        <v>4011</v>
      </c>
    </row>
    <row r="3948" spans="1:2" x14ac:dyDescent="0.25">
      <c r="A3948" s="37" t="s">
        <v>13480</v>
      </c>
      <c r="B3948" s="38" t="s">
        <v>4012</v>
      </c>
    </row>
    <row r="3949" spans="1:2" x14ac:dyDescent="0.25">
      <c r="A3949" s="37" t="s">
        <v>13481</v>
      </c>
      <c r="B3949" s="38" t="s">
        <v>4013</v>
      </c>
    </row>
    <row r="3950" spans="1:2" x14ac:dyDescent="0.25">
      <c r="A3950" s="37" t="s">
        <v>13482</v>
      </c>
      <c r="B3950" s="38" t="s">
        <v>4014</v>
      </c>
    </row>
    <row r="3951" spans="1:2" x14ac:dyDescent="0.25">
      <c r="A3951" s="37" t="s">
        <v>13483</v>
      </c>
      <c r="B3951" s="38" t="s">
        <v>4015</v>
      </c>
    </row>
    <row r="3952" spans="1:2" x14ac:dyDescent="0.25">
      <c r="A3952" s="37" t="s">
        <v>13484</v>
      </c>
      <c r="B3952" s="38" t="s">
        <v>4016</v>
      </c>
    </row>
    <row r="3953" spans="1:2" x14ac:dyDescent="0.25">
      <c r="A3953" s="37" t="s">
        <v>13485</v>
      </c>
      <c r="B3953" s="38" t="s">
        <v>4017</v>
      </c>
    </row>
    <row r="3954" spans="1:2" x14ac:dyDescent="0.25">
      <c r="A3954" s="37" t="s">
        <v>13486</v>
      </c>
      <c r="B3954" s="38" t="s">
        <v>4018</v>
      </c>
    </row>
    <row r="3955" spans="1:2" x14ac:dyDescent="0.25">
      <c r="A3955" s="37" t="s">
        <v>13487</v>
      </c>
      <c r="B3955" s="38" t="s">
        <v>4019</v>
      </c>
    </row>
    <row r="3956" spans="1:2" x14ac:dyDescent="0.25">
      <c r="A3956" s="37" t="s">
        <v>13488</v>
      </c>
      <c r="B3956" s="38" t="s">
        <v>4020</v>
      </c>
    </row>
    <row r="3957" spans="1:2" x14ac:dyDescent="0.25">
      <c r="A3957" s="37" t="s">
        <v>13489</v>
      </c>
      <c r="B3957" s="38" t="s">
        <v>4021</v>
      </c>
    </row>
    <row r="3958" spans="1:2" x14ac:dyDescent="0.25">
      <c r="A3958" s="37" t="s">
        <v>13490</v>
      </c>
      <c r="B3958" s="38" t="s">
        <v>4022</v>
      </c>
    </row>
    <row r="3959" spans="1:2" x14ac:dyDescent="0.25">
      <c r="A3959" s="37" t="s">
        <v>13491</v>
      </c>
      <c r="B3959" s="38" t="s">
        <v>4023</v>
      </c>
    </row>
    <row r="3960" spans="1:2" x14ac:dyDescent="0.25">
      <c r="A3960" s="37" t="s">
        <v>13492</v>
      </c>
      <c r="B3960" s="38" t="s">
        <v>4024</v>
      </c>
    </row>
    <row r="3961" spans="1:2" x14ac:dyDescent="0.25">
      <c r="A3961" s="37" t="s">
        <v>13493</v>
      </c>
      <c r="B3961" s="38" t="s">
        <v>4025</v>
      </c>
    </row>
    <row r="3962" spans="1:2" x14ac:dyDescent="0.25">
      <c r="A3962" s="37" t="s">
        <v>13494</v>
      </c>
      <c r="B3962" s="38" t="s">
        <v>4026</v>
      </c>
    </row>
    <row r="3963" spans="1:2" x14ac:dyDescent="0.25">
      <c r="A3963" s="37" t="s">
        <v>13495</v>
      </c>
      <c r="B3963" s="38" t="s">
        <v>4027</v>
      </c>
    </row>
    <row r="3964" spans="1:2" x14ac:dyDescent="0.25">
      <c r="A3964" s="37" t="s">
        <v>13496</v>
      </c>
      <c r="B3964" s="38" t="s">
        <v>4028</v>
      </c>
    </row>
    <row r="3965" spans="1:2" x14ac:dyDescent="0.25">
      <c r="A3965" s="37" t="s">
        <v>13497</v>
      </c>
      <c r="B3965" s="38" t="s">
        <v>4029</v>
      </c>
    </row>
    <row r="3966" spans="1:2" x14ac:dyDescent="0.25">
      <c r="A3966" s="37" t="s">
        <v>13498</v>
      </c>
      <c r="B3966" s="38" t="s">
        <v>4030</v>
      </c>
    </row>
    <row r="3967" spans="1:2" x14ac:dyDescent="0.25">
      <c r="A3967" s="37" t="s">
        <v>13499</v>
      </c>
      <c r="B3967" s="38" t="s">
        <v>4031</v>
      </c>
    </row>
    <row r="3968" spans="1:2" x14ac:dyDescent="0.25">
      <c r="A3968" s="37" t="s">
        <v>13500</v>
      </c>
      <c r="B3968" s="38" t="s">
        <v>4032</v>
      </c>
    </row>
    <row r="3969" spans="1:2" x14ac:dyDescent="0.25">
      <c r="A3969" s="37" t="s">
        <v>13501</v>
      </c>
      <c r="B3969" s="38" t="s">
        <v>4033</v>
      </c>
    </row>
    <row r="3970" spans="1:2" x14ac:dyDescent="0.25">
      <c r="A3970" s="37" t="s">
        <v>13502</v>
      </c>
      <c r="B3970" s="38" t="s">
        <v>4034</v>
      </c>
    </row>
    <row r="3971" spans="1:2" x14ac:dyDescent="0.25">
      <c r="A3971" s="37" t="s">
        <v>13503</v>
      </c>
      <c r="B3971" s="38" t="s">
        <v>4035</v>
      </c>
    </row>
    <row r="3972" spans="1:2" x14ac:dyDescent="0.25">
      <c r="A3972" s="37" t="s">
        <v>13504</v>
      </c>
      <c r="B3972" s="38" t="s">
        <v>4036</v>
      </c>
    </row>
    <row r="3973" spans="1:2" x14ac:dyDescent="0.25">
      <c r="A3973" s="37" t="s">
        <v>13505</v>
      </c>
      <c r="B3973" s="38" t="s">
        <v>4037</v>
      </c>
    </row>
    <row r="3974" spans="1:2" x14ac:dyDescent="0.25">
      <c r="A3974" s="37" t="s">
        <v>13506</v>
      </c>
      <c r="B3974" s="38" t="s">
        <v>4038</v>
      </c>
    </row>
    <row r="3975" spans="1:2" x14ac:dyDescent="0.25">
      <c r="A3975" s="37" t="s">
        <v>13507</v>
      </c>
      <c r="B3975" s="38" t="s">
        <v>4039</v>
      </c>
    </row>
    <row r="3976" spans="1:2" x14ac:dyDescent="0.25">
      <c r="A3976" s="37" t="s">
        <v>13508</v>
      </c>
      <c r="B3976" s="38" t="s">
        <v>4040</v>
      </c>
    </row>
    <row r="3977" spans="1:2" x14ac:dyDescent="0.25">
      <c r="A3977" s="37" t="s">
        <v>13509</v>
      </c>
      <c r="B3977" s="38" t="s">
        <v>4041</v>
      </c>
    </row>
    <row r="3978" spans="1:2" x14ac:dyDescent="0.25">
      <c r="A3978" s="37" t="s">
        <v>13510</v>
      </c>
      <c r="B3978" s="38" t="s">
        <v>4042</v>
      </c>
    </row>
    <row r="3979" spans="1:2" x14ac:dyDescent="0.25">
      <c r="A3979" s="37" t="s">
        <v>13511</v>
      </c>
      <c r="B3979" s="38" t="s">
        <v>4043</v>
      </c>
    </row>
    <row r="3980" spans="1:2" x14ac:dyDescent="0.25">
      <c r="A3980" s="37" t="s">
        <v>13512</v>
      </c>
      <c r="B3980" s="38" t="s">
        <v>4044</v>
      </c>
    </row>
    <row r="3981" spans="1:2" x14ac:dyDescent="0.25">
      <c r="A3981" s="37" t="s">
        <v>13513</v>
      </c>
      <c r="B3981" s="38" t="s">
        <v>4045</v>
      </c>
    </row>
    <row r="3982" spans="1:2" x14ac:dyDescent="0.25">
      <c r="A3982" s="37" t="s">
        <v>13514</v>
      </c>
      <c r="B3982" s="38" t="s">
        <v>4046</v>
      </c>
    </row>
    <row r="3983" spans="1:2" x14ac:dyDescent="0.25">
      <c r="A3983" s="37" t="s">
        <v>13515</v>
      </c>
      <c r="B3983" s="38" t="s">
        <v>4047</v>
      </c>
    </row>
    <row r="3984" spans="1:2" x14ac:dyDescent="0.25">
      <c r="A3984" s="37" t="s">
        <v>13516</v>
      </c>
      <c r="B3984" s="38" t="s">
        <v>4048</v>
      </c>
    </row>
    <row r="3985" spans="1:2" x14ac:dyDescent="0.25">
      <c r="A3985" s="37" t="s">
        <v>13517</v>
      </c>
      <c r="B3985" s="38" t="s">
        <v>4049</v>
      </c>
    </row>
    <row r="3986" spans="1:2" x14ac:dyDescent="0.25">
      <c r="A3986" s="37" t="s">
        <v>13518</v>
      </c>
      <c r="B3986" s="38" t="s">
        <v>4050</v>
      </c>
    </row>
    <row r="3987" spans="1:2" x14ac:dyDescent="0.25">
      <c r="A3987" s="37" t="s">
        <v>13519</v>
      </c>
      <c r="B3987" s="38" t="s">
        <v>4051</v>
      </c>
    </row>
    <row r="3988" spans="1:2" x14ac:dyDescent="0.25">
      <c r="A3988" s="37" t="s">
        <v>13520</v>
      </c>
      <c r="B3988" s="38" t="s">
        <v>4052</v>
      </c>
    </row>
    <row r="3989" spans="1:2" x14ac:dyDescent="0.25">
      <c r="A3989" s="37" t="s">
        <v>13521</v>
      </c>
      <c r="B3989" s="38" t="s">
        <v>4053</v>
      </c>
    </row>
    <row r="3990" spans="1:2" x14ac:dyDescent="0.25">
      <c r="A3990" s="37" t="s">
        <v>13522</v>
      </c>
      <c r="B3990" s="38" t="s">
        <v>4054</v>
      </c>
    </row>
    <row r="3991" spans="1:2" x14ac:dyDescent="0.25">
      <c r="A3991" s="37" t="s">
        <v>13523</v>
      </c>
      <c r="B3991" s="38" t="s">
        <v>4055</v>
      </c>
    </row>
    <row r="3992" spans="1:2" x14ac:dyDescent="0.25">
      <c r="A3992" s="37" t="s">
        <v>13524</v>
      </c>
      <c r="B3992" s="38" t="s">
        <v>4056</v>
      </c>
    </row>
    <row r="3993" spans="1:2" x14ac:dyDescent="0.25">
      <c r="A3993" s="37" t="s">
        <v>13525</v>
      </c>
      <c r="B3993" s="38" t="s">
        <v>4057</v>
      </c>
    </row>
    <row r="3994" spans="1:2" x14ac:dyDescent="0.25">
      <c r="A3994" s="37" t="s">
        <v>13526</v>
      </c>
      <c r="B3994" s="38" t="s">
        <v>4058</v>
      </c>
    </row>
    <row r="3995" spans="1:2" x14ac:dyDescent="0.25">
      <c r="A3995" s="37" t="s">
        <v>13527</v>
      </c>
      <c r="B3995" s="38" t="s">
        <v>4059</v>
      </c>
    </row>
    <row r="3996" spans="1:2" x14ac:dyDescent="0.25">
      <c r="A3996" s="37" t="s">
        <v>13528</v>
      </c>
      <c r="B3996" s="38" t="s">
        <v>4060</v>
      </c>
    </row>
    <row r="3997" spans="1:2" x14ac:dyDescent="0.25">
      <c r="A3997" s="37" t="s">
        <v>13529</v>
      </c>
      <c r="B3997" s="38" t="s">
        <v>4061</v>
      </c>
    </row>
    <row r="3998" spans="1:2" x14ac:dyDescent="0.25">
      <c r="A3998" s="37" t="s">
        <v>13530</v>
      </c>
      <c r="B3998" s="38" t="s">
        <v>4062</v>
      </c>
    </row>
    <row r="3999" spans="1:2" x14ac:dyDescent="0.25">
      <c r="A3999" s="37" t="s">
        <v>13531</v>
      </c>
      <c r="B3999" s="38" t="s">
        <v>4063</v>
      </c>
    </row>
    <row r="4000" spans="1:2" x14ac:dyDescent="0.25">
      <c r="A4000" s="37" t="s">
        <v>13532</v>
      </c>
      <c r="B4000" s="38" t="s">
        <v>4064</v>
      </c>
    </row>
    <row r="4001" spans="1:2" x14ac:dyDescent="0.25">
      <c r="A4001" s="37" t="s">
        <v>13533</v>
      </c>
      <c r="B4001" s="38" t="s">
        <v>4065</v>
      </c>
    </row>
    <row r="4002" spans="1:2" x14ac:dyDescent="0.25">
      <c r="A4002" s="37" t="s">
        <v>13534</v>
      </c>
      <c r="B4002" s="38" t="s">
        <v>4066</v>
      </c>
    </row>
    <row r="4003" spans="1:2" x14ac:dyDescent="0.25">
      <c r="A4003" s="37" t="s">
        <v>13535</v>
      </c>
      <c r="B4003" s="38" t="s">
        <v>4067</v>
      </c>
    </row>
    <row r="4004" spans="1:2" x14ac:dyDescent="0.25">
      <c r="A4004" s="37" t="s">
        <v>13536</v>
      </c>
      <c r="B4004" s="38" t="s">
        <v>4068</v>
      </c>
    </row>
    <row r="4005" spans="1:2" x14ac:dyDescent="0.25">
      <c r="A4005" s="37" t="s">
        <v>13537</v>
      </c>
      <c r="B4005" s="38" t="s">
        <v>4069</v>
      </c>
    </row>
    <row r="4006" spans="1:2" x14ac:dyDescent="0.25">
      <c r="A4006" s="37" t="s">
        <v>13538</v>
      </c>
      <c r="B4006" s="38" t="s">
        <v>4070</v>
      </c>
    </row>
    <row r="4007" spans="1:2" x14ac:dyDescent="0.25">
      <c r="A4007" s="37" t="s">
        <v>13539</v>
      </c>
      <c r="B4007" s="38" t="s">
        <v>4071</v>
      </c>
    </row>
    <row r="4008" spans="1:2" x14ac:dyDescent="0.25">
      <c r="A4008" s="37" t="s">
        <v>13540</v>
      </c>
      <c r="B4008" s="38" t="s">
        <v>4072</v>
      </c>
    </row>
    <row r="4009" spans="1:2" x14ac:dyDescent="0.25">
      <c r="A4009" s="37" t="s">
        <v>13541</v>
      </c>
      <c r="B4009" s="38" t="s">
        <v>4073</v>
      </c>
    </row>
    <row r="4010" spans="1:2" x14ac:dyDescent="0.25">
      <c r="A4010" s="37" t="s">
        <v>13542</v>
      </c>
      <c r="B4010" s="38" t="s">
        <v>4074</v>
      </c>
    </row>
    <row r="4011" spans="1:2" x14ac:dyDescent="0.25">
      <c r="A4011" s="37" t="s">
        <v>13543</v>
      </c>
      <c r="B4011" s="38" t="s">
        <v>4075</v>
      </c>
    </row>
    <row r="4012" spans="1:2" x14ac:dyDescent="0.25">
      <c r="A4012" s="37" t="s">
        <v>13544</v>
      </c>
      <c r="B4012" s="38" t="s">
        <v>4076</v>
      </c>
    </row>
    <row r="4013" spans="1:2" x14ac:dyDescent="0.25">
      <c r="A4013" s="37" t="s">
        <v>13545</v>
      </c>
      <c r="B4013" s="38" t="s">
        <v>4077</v>
      </c>
    </row>
    <row r="4014" spans="1:2" x14ac:dyDescent="0.25">
      <c r="A4014" s="37" t="s">
        <v>13546</v>
      </c>
      <c r="B4014" s="38" t="s">
        <v>4078</v>
      </c>
    </row>
    <row r="4015" spans="1:2" x14ac:dyDescent="0.25">
      <c r="A4015" s="37" t="s">
        <v>13547</v>
      </c>
      <c r="B4015" s="38" t="s">
        <v>4079</v>
      </c>
    </row>
    <row r="4016" spans="1:2" x14ac:dyDescent="0.25">
      <c r="A4016" s="37" t="s">
        <v>13548</v>
      </c>
      <c r="B4016" s="38" t="s">
        <v>4080</v>
      </c>
    </row>
    <row r="4017" spans="1:2" x14ac:dyDescent="0.25">
      <c r="A4017" s="37" t="s">
        <v>13549</v>
      </c>
      <c r="B4017" s="38" t="s">
        <v>4081</v>
      </c>
    </row>
    <row r="4018" spans="1:2" x14ac:dyDescent="0.25">
      <c r="A4018" s="37" t="s">
        <v>13550</v>
      </c>
      <c r="B4018" s="38" t="s">
        <v>4082</v>
      </c>
    </row>
    <row r="4019" spans="1:2" x14ac:dyDescent="0.25">
      <c r="A4019" s="37" t="s">
        <v>13551</v>
      </c>
      <c r="B4019" s="38" t="s">
        <v>4083</v>
      </c>
    </row>
    <row r="4020" spans="1:2" x14ac:dyDescent="0.25">
      <c r="A4020" s="37" t="s">
        <v>13552</v>
      </c>
      <c r="B4020" s="38" t="s">
        <v>4084</v>
      </c>
    </row>
    <row r="4021" spans="1:2" x14ac:dyDescent="0.25">
      <c r="A4021" s="37" t="s">
        <v>13553</v>
      </c>
      <c r="B4021" s="38" t="s">
        <v>4085</v>
      </c>
    </row>
    <row r="4022" spans="1:2" x14ac:dyDescent="0.25">
      <c r="A4022" s="37" t="s">
        <v>13554</v>
      </c>
      <c r="B4022" s="38" t="s">
        <v>4086</v>
      </c>
    </row>
    <row r="4023" spans="1:2" x14ac:dyDescent="0.25">
      <c r="A4023" s="37" t="s">
        <v>13555</v>
      </c>
      <c r="B4023" s="38" t="s">
        <v>4087</v>
      </c>
    </row>
    <row r="4024" spans="1:2" x14ac:dyDescent="0.25">
      <c r="A4024" s="37" t="s">
        <v>13556</v>
      </c>
      <c r="B4024" s="38" t="s">
        <v>4088</v>
      </c>
    </row>
    <row r="4025" spans="1:2" x14ac:dyDescent="0.25">
      <c r="A4025" s="37" t="s">
        <v>13557</v>
      </c>
      <c r="B4025" s="38" t="s">
        <v>4089</v>
      </c>
    </row>
    <row r="4026" spans="1:2" x14ac:dyDescent="0.25">
      <c r="A4026" s="37" t="s">
        <v>13558</v>
      </c>
      <c r="B4026" s="38" t="s">
        <v>4090</v>
      </c>
    </row>
    <row r="4027" spans="1:2" x14ac:dyDescent="0.25">
      <c r="A4027" s="37" t="s">
        <v>13559</v>
      </c>
      <c r="B4027" s="38" t="s">
        <v>4091</v>
      </c>
    </row>
    <row r="4028" spans="1:2" x14ac:dyDescent="0.25">
      <c r="A4028" s="37" t="s">
        <v>13560</v>
      </c>
      <c r="B4028" s="38" t="s">
        <v>4092</v>
      </c>
    </row>
    <row r="4029" spans="1:2" x14ac:dyDescent="0.25">
      <c r="A4029" s="37" t="s">
        <v>13561</v>
      </c>
      <c r="B4029" s="38" t="s">
        <v>4093</v>
      </c>
    </row>
    <row r="4030" spans="1:2" x14ac:dyDescent="0.25">
      <c r="A4030" s="37" t="s">
        <v>13562</v>
      </c>
      <c r="B4030" s="38" t="s">
        <v>4094</v>
      </c>
    </row>
    <row r="4031" spans="1:2" x14ac:dyDescent="0.25">
      <c r="A4031" s="37" t="s">
        <v>13563</v>
      </c>
      <c r="B4031" s="38" t="s">
        <v>4095</v>
      </c>
    </row>
    <row r="4032" spans="1:2" x14ac:dyDescent="0.25">
      <c r="A4032" s="37" t="s">
        <v>13564</v>
      </c>
      <c r="B4032" s="38" t="s">
        <v>4096</v>
      </c>
    </row>
    <row r="4033" spans="1:2" x14ac:dyDescent="0.25">
      <c r="A4033" s="37" t="s">
        <v>13565</v>
      </c>
      <c r="B4033" s="38" t="s">
        <v>4097</v>
      </c>
    </row>
    <row r="4034" spans="1:2" x14ac:dyDescent="0.25">
      <c r="A4034" s="37" t="s">
        <v>13566</v>
      </c>
      <c r="B4034" s="38" t="s">
        <v>4098</v>
      </c>
    </row>
    <row r="4035" spans="1:2" x14ac:dyDescent="0.25">
      <c r="A4035" s="37" t="s">
        <v>13567</v>
      </c>
      <c r="B4035" s="38" t="s">
        <v>4099</v>
      </c>
    </row>
    <row r="4036" spans="1:2" x14ac:dyDescent="0.25">
      <c r="A4036" s="37" t="s">
        <v>13568</v>
      </c>
      <c r="B4036" s="38" t="s">
        <v>4100</v>
      </c>
    </row>
    <row r="4037" spans="1:2" x14ac:dyDescent="0.25">
      <c r="A4037" s="37" t="s">
        <v>13569</v>
      </c>
      <c r="B4037" s="38" t="s">
        <v>4101</v>
      </c>
    </row>
    <row r="4038" spans="1:2" x14ac:dyDescent="0.25">
      <c r="A4038" s="37" t="s">
        <v>13570</v>
      </c>
      <c r="B4038" s="38" t="s">
        <v>4102</v>
      </c>
    </row>
    <row r="4039" spans="1:2" x14ac:dyDescent="0.25">
      <c r="A4039" s="37" t="s">
        <v>13571</v>
      </c>
      <c r="B4039" s="38" t="s">
        <v>4103</v>
      </c>
    </row>
    <row r="4040" spans="1:2" x14ac:dyDescent="0.25">
      <c r="A4040" s="37" t="s">
        <v>13572</v>
      </c>
      <c r="B4040" s="38" t="s">
        <v>4104</v>
      </c>
    </row>
    <row r="4041" spans="1:2" x14ac:dyDescent="0.25">
      <c r="A4041" s="37" t="s">
        <v>13573</v>
      </c>
      <c r="B4041" s="38" t="s">
        <v>4105</v>
      </c>
    </row>
    <row r="4042" spans="1:2" x14ac:dyDescent="0.25">
      <c r="A4042" s="37" t="s">
        <v>13574</v>
      </c>
      <c r="B4042" s="38" t="s">
        <v>4106</v>
      </c>
    </row>
    <row r="4043" spans="1:2" x14ac:dyDescent="0.25">
      <c r="A4043" s="37" t="s">
        <v>13575</v>
      </c>
      <c r="B4043" s="38" t="s">
        <v>4107</v>
      </c>
    </row>
    <row r="4044" spans="1:2" x14ac:dyDescent="0.25">
      <c r="A4044" s="37" t="s">
        <v>13576</v>
      </c>
      <c r="B4044" s="38" t="s">
        <v>4108</v>
      </c>
    </row>
    <row r="4045" spans="1:2" x14ac:dyDescent="0.25">
      <c r="A4045" s="37" t="s">
        <v>13577</v>
      </c>
      <c r="B4045" s="38" t="s">
        <v>4109</v>
      </c>
    </row>
    <row r="4046" spans="1:2" x14ac:dyDescent="0.25">
      <c r="A4046" s="37" t="s">
        <v>13578</v>
      </c>
      <c r="B4046" s="38" t="s">
        <v>4110</v>
      </c>
    </row>
    <row r="4047" spans="1:2" x14ac:dyDescent="0.25">
      <c r="A4047" s="37" t="s">
        <v>13579</v>
      </c>
      <c r="B4047" s="38" t="s">
        <v>4111</v>
      </c>
    </row>
    <row r="4048" spans="1:2" x14ac:dyDescent="0.25">
      <c r="A4048" s="37" t="s">
        <v>13580</v>
      </c>
      <c r="B4048" s="38" t="s">
        <v>4112</v>
      </c>
    </row>
    <row r="4049" spans="1:2" x14ac:dyDescent="0.25">
      <c r="A4049" s="37" t="s">
        <v>13581</v>
      </c>
      <c r="B4049" s="38" t="s">
        <v>4113</v>
      </c>
    </row>
    <row r="4050" spans="1:2" x14ac:dyDescent="0.25">
      <c r="A4050" s="37" t="s">
        <v>13582</v>
      </c>
      <c r="B4050" s="38" t="s">
        <v>4114</v>
      </c>
    </row>
    <row r="4051" spans="1:2" x14ac:dyDescent="0.25">
      <c r="A4051" s="37" t="s">
        <v>13583</v>
      </c>
      <c r="B4051" s="38" t="s">
        <v>4115</v>
      </c>
    </row>
    <row r="4052" spans="1:2" x14ac:dyDescent="0.25">
      <c r="A4052" s="37" t="s">
        <v>13584</v>
      </c>
      <c r="B4052" s="38" t="s">
        <v>4116</v>
      </c>
    </row>
    <row r="4053" spans="1:2" x14ac:dyDescent="0.25">
      <c r="A4053" s="37" t="s">
        <v>13585</v>
      </c>
      <c r="B4053" s="38" t="s">
        <v>4117</v>
      </c>
    </row>
    <row r="4054" spans="1:2" x14ac:dyDescent="0.25">
      <c r="A4054" s="37" t="s">
        <v>13586</v>
      </c>
      <c r="B4054" s="38" t="s">
        <v>4118</v>
      </c>
    </row>
    <row r="4055" spans="1:2" x14ac:dyDescent="0.25">
      <c r="A4055" s="37" t="s">
        <v>13587</v>
      </c>
      <c r="B4055" s="38" t="s">
        <v>4119</v>
      </c>
    </row>
    <row r="4056" spans="1:2" x14ac:dyDescent="0.25">
      <c r="A4056" s="37" t="s">
        <v>13588</v>
      </c>
      <c r="B4056" s="38" t="s">
        <v>4120</v>
      </c>
    </row>
    <row r="4057" spans="1:2" x14ac:dyDescent="0.25">
      <c r="A4057" s="37" t="s">
        <v>13589</v>
      </c>
      <c r="B4057" s="38" t="s">
        <v>4121</v>
      </c>
    </row>
    <row r="4058" spans="1:2" x14ac:dyDescent="0.25">
      <c r="A4058" s="37" t="s">
        <v>13590</v>
      </c>
      <c r="B4058" s="38" t="s">
        <v>4122</v>
      </c>
    </row>
    <row r="4059" spans="1:2" x14ac:dyDescent="0.25">
      <c r="A4059" s="37" t="s">
        <v>13591</v>
      </c>
      <c r="B4059" s="38" t="s">
        <v>4123</v>
      </c>
    </row>
    <row r="4060" spans="1:2" x14ac:dyDescent="0.25">
      <c r="A4060" s="37" t="s">
        <v>13592</v>
      </c>
      <c r="B4060" s="38" t="s">
        <v>4124</v>
      </c>
    </row>
    <row r="4061" spans="1:2" x14ac:dyDescent="0.25">
      <c r="A4061" s="37" t="s">
        <v>13593</v>
      </c>
      <c r="B4061" s="38" t="s">
        <v>4125</v>
      </c>
    </row>
    <row r="4062" spans="1:2" x14ac:dyDescent="0.25">
      <c r="A4062" s="37" t="s">
        <v>13594</v>
      </c>
      <c r="B4062" s="38" t="s">
        <v>4126</v>
      </c>
    </row>
    <row r="4063" spans="1:2" x14ac:dyDescent="0.25">
      <c r="A4063" s="37" t="s">
        <v>13595</v>
      </c>
      <c r="B4063" s="38" t="s">
        <v>4127</v>
      </c>
    </row>
    <row r="4064" spans="1:2" x14ac:dyDescent="0.25">
      <c r="A4064" s="37" t="s">
        <v>13596</v>
      </c>
      <c r="B4064" s="38" t="s">
        <v>4128</v>
      </c>
    </row>
    <row r="4065" spans="1:2" x14ac:dyDescent="0.25">
      <c r="A4065" s="37" t="s">
        <v>13597</v>
      </c>
      <c r="B4065" s="38" t="s">
        <v>4129</v>
      </c>
    </row>
    <row r="4066" spans="1:2" x14ac:dyDescent="0.25">
      <c r="A4066" s="37" t="s">
        <v>13598</v>
      </c>
      <c r="B4066" s="38" t="s">
        <v>4130</v>
      </c>
    </row>
    <row r="4067" spans="1:2" x14ac:dyDescent="0.25">
      <c r="A4067" s="37" t="s">
        <v>13599</v>
      </c>
      <c r="B4067" s="38" t="s">
        <v>4131</v>
      </c>
    </row>
    <row r="4068" spans="1:2" x14ac:dyDescent="0.25">
      <c r="A4068" s="37" t="s">
        <v>13600</v>
      </c>
      <c r="B4068" s="38" t="s">
        <v>4132</v>
      </c>
    </row>
    <row r="4069" spans="1:2" x14ac:dyDescent="0.25">
      <c r="A4069" s="37" t="s">
        <v>13601</v>
      </c>
      <c r="B4069" s="38" t="s">
        <v>4133</v>
      </c>
    </row>
    <row r="4070" spans="1:2" x14ac:dyDescent="0.25">
      <c r="A4070" s="37" t="s">
        <v>13602</v>
      </c>
      <c r="B4070" s="38" t="s">
        <v>4134</v>
      </c>
    </row>
    <row r="4071" spans="1:2" x14ac:dyDescent="0.25">
      <c r="A4071" s="37" t="s">
        <v>13603</v>
      </c>
      <c r="B4071" s="38" t="s">
        <v>4135</v>
      </c>
    </row>
    <row r="4072" spans="1:2" x14ac:dyDescent="0.25">
      <c r="A4072" s="37" t="s">
        <v>13604</v>
      </c>
      <c r="B4072" s="38" t="s">
        <v>4136</v>
      </c>
    </row>
    <row r="4073" spans="1:2" x14ac:dyDescent="0.25">
      <c r="A4073" s="37" t="s">
        <v>13605</v>
      </c>
      <c r="B4073" s="38" t="s">
        <v>4137</v>
      </c>
    </row>
    <row r="4074" spans="1:2" x14ac:dyDescent="0.25">
      <c r="A4074" s="37" t="s">
        <v>13606</v>
      </c>
      <c r="B4074" s="38" t="s">
        <v>4138</v>
      </c>
    </row>
    <row r="4075" spans="1:2" x14ac:dyDescent="0.25">
      <c r="A4075" s="37" t="s">
        <v>13607</v>
      </c>
      <c r="B4075" s="38" t="s">
        <v>4139</v>
      </c>
    </row>
    <row r="4076" spans="1:2" x14ac:dyDescent="0.25">
      <c r="A4076" s="37" t="s">
        <v>13608</v>
      </c>
      <c r="B4076" s="38" t="s">
        <v>4140</v>
      </c>
    </row>
    <row r="4077" spans="1:2" x14ac:dyDescent="0.25">
      <c r="A4077" s="37" t="s">
        <v>13609</v>
      </c>
      <c r="B4077" s="38" t="s">
        <v>4141</v>
      </c>
    </row>
    <row r="4078" spans="1:2" x14ac:dyDescent="0.25">
      <c r="A4078" s="37" t="s">
        <v>13610</v>
      </c>
      <c r="B4078" s="38" t="s">
        <v>4142</v>
      </c>
    </row>
    <row r="4079" spans="1:2" x14ac:dyDescent="0.25">
      <c r="A4079" s="37" t="s">
        <v>13611</v>
      </c>
      <c r="B4079" s="38" t="s">
        <v>4143</v>
      </c>
    </row>
    <row r="4080" spans="1:2" x14ac:dyDescent="0.25">
      <c r="A4080" s="37" t="s">
        <v>13612</v>
      </c>
      <c r="B4080" s="38" t="s">
        <v>4144</v>
      </c>
    </row>
    <row r="4081" spans="1:2" x14ac:dyDescent="0.25">
      <c r="A4081" s="37" t="s">
        <v>13613</v>
      </c>
      <c r="B4081" s="38" t="s">
        <v>4145</v>
      </c>
    </row>
    <row r="4082" spans="1:2" x14ac:dyDescent="0.25">
      <c r="A4082" s="37" t="s">
        <v>13614</v>
      </c>
      <c r="B4082" s="38" t="s">
        <v>4146</v>
      </c>
    </row>
    <row r="4083" spans="1:2" x14ac:dyDescent="0.25">
      <c r="A4083" s="37" t="s">
        <v>13615</v>
      </c>
      <c r="B4083" s="38" t="s">
        <v>4147</v>
      </c>
    </row>
    <row r="4084" spans="1:2" x14ac:dyDescent="0.25">
      <c r="A4084" s="37" t="s">
        <v>13616</v>
      </c>
      <c r="B4084" s="38" t="s">
        <v>4148</v>
      </c>
    </row>
    <row r="4085" spans="1:2" x14ac:dyDescent="0.25">
      <c r="A4085" s="37" t="s">
        <v>13617</v>
      </c>
      <c r="B4085" s="38" t="s">
        <v>4149</v>
      </c>
    </row>
    <row r="4086" spans="1:2" x14ac:dyDescent="0.25">
      <c r="A4086" s="37" t="s">
        <v>13618</v>
      </c>
      <c r="B4086" s="38" t="s">
        <v>4150</v>
      </c>
    </row>
    <row r="4087" spans="1:2" x14ac:dyDescent="0.25">
      <c r="A4087" s="37" t="s">
        <v>13619</v>
      </c>
      <c r="B4087" s="38" t="s">
        <v>4151</v>
      </c>
    </row>
    <row r="4088" spans="1:2" x14ac:dyDescent="0.25">
      <c r="A4088" s="37" t="s">
        <v>13620</v>
      </c>
      <c r="B4088" s="38" t="s">
        <v>4152</v>
      </c>
    </row>
    <row r="4089" spans="1:2" x14ac:dyDescent="0.25">
      <c r="A4089" s="37" t="s">
        <v>13621</v>
      </c>
      <c r="B4089" s="38" t="s">
        <v>4153</v>
      </c>
    </row>
    <row r="4090" spans="1:2" x14ac:dyDescent="0.25">
      <c r="A4090" s="37" t="s">
        <v>13622</v>
      </c>
      <c r="B4090" s="38" t="s">
        <v>4154</v>
      </c>
    </row>
    <row r="4091" spans="1:2" x14ac:dyDescent="0.25">
      <c r="A4091" s="37" t="s">
        <v>13623</v>
      </c>
      <c r="B4091" s="38" t="s">
        <v>4155</v>
      </c>
    </row>
    <row r="4092" spans="1:2" x14ac:dyDescent="0.25">
      <c r="A4092" s="37" t="s">
        <v>13624</v>
      </c>
      <c r="B4092" s="38" t="s">
        <v>4156</v>
      </c>
    </row>
    <row r="4093" spans="1:2" x14ac:dyDescent="0.25">
      <c r="A4093" s="37" t="s">
        <v>13625</v>
      </c>
      <c r="B4093" s="38" t="s">
        <v>4157</v>
      </c>
    </row>
    <row r="4094" spans="1:2" x14ac:dyDescent="0.25">
      <c r="A4094" s="37" t="s">
        <v>13626</v>
      </c>
      <c r="B4094" s="38" t="s">
        <v>4158</v>
      </c>
    </row>
    <row r="4095" spans="1:2" x14ac:dyDescent="0.25">
      <c r="A4095" s="37" t="s">
        <v>13627</v>
      </c>
      <c r="B4095" s="38" t="s">
        <v>4159</v>
      </c>
    </row>
    <row r="4096" spans="1:2" x14ac:dyDescent="0.25">
      <c r="A4096" s="37" t="s">
        <v>13628</v>
      </c>
      <c r="B4096" s="38" t="s">
        <v>4160</v>
      </c>
    </row>
    <row r="4097" spans="1:2" x14ac:dyDescent="0.25">
      <c r="A4097" s="37" t="s">
        <v>13629</v>
      </c>
      <c r="B4097" s="38" t="s">
        <v>4161</v>
      </c>
    </row>
    <row r="4098" spans="1:2" x14ac:dyDescent="0.25">
      <c r="A4098" s="37" t="s">
        <v>13630</v>
      </c>
      <c r="B4098" s="38" t="s">
        <v>4162</v>
      </c>
    </row>
    <row r="4099" spans="1:2" x14ac:dyDescent="0.25">
      <c r="A4099" s="37" t="s">
        <v>13631</v>
      </c>
      <c r="B4099" s="38" t="s">
        <v>4163</v>
      </c>
    </row>
    <row r="4100" spans="1:2" x14ac:dyDescent="0.25">
      <c r="A4100" s="37" t="s">
        <v>13632</v>
      </c>
      <c r="B4100" s="38" t="s">
        <v>4164</v>
      </c>
    </row>
    <row r="4101" spans="1:2" x14ac:dyDescent="0.25">
      <c r="A4101" s="37" t="s">
        <v>13633</v>
      </c>
      <c r="B4101" s="38" t="s">
        <v>4165</v>
      </c>
    </row>
    <row r="4102" spans="1:2" x14ac:dyDescent="0.25">
      <c r="A4102" s="37" t="s">
        <v>13634</v>
      </c>
      <c r="B4102" s="38" t="s">
        <v>4166</v>
      </c>
    </row>
    <row r="4103" spans="1:2" x14ac:dyDescent="0.25">
      <c r="A4103" s="37" t="s">
        <v>13635</v>
      </c>
      <c r="B4103" s="38" t="s">
        <v>4167</v>
      </c>
    </row>
    <row r="4104" spans="1:2" x14ac:dyDescent="0.25">
      <c r="A4104" s="37" t="s">
        <v>13636</v>
      </c>
      <c r="B4104" s="38" t="s">
        <v>4168</v>
      </c>
    </row>
    <row r="4105" spans="1:2" x14ac:dyDescent="0.25">
      <c r="A4105" s="37" t="s">
        <v>13637</v>
      </c>
      <c r="B4105" s="38" t="s">
        <v>4169</v>
      </c>
    </row>
    <row r="4106" spans="1:2" x14ac:dyDescent="0.25">
      <c r="A4106" s="37" t="s">
        <v>13638</v>
      </c>
      <c r="B4106" s="38" t="s">
        <v>4170</v>
      </c>
    </row>
    <row r="4107" spans="1:2" x14ac:dyDescent="0.25">
      <c r="A4107" s="37" t="s">
        <v>13639</v>
      </c>
      <c r="B4107" s="38" t="s">
        <v>4171</v>
      </c>
    </row>
    <row r="4108" spans="1:2" x14ac:dyDescent="0.25">
      <c r="A4108" s="37" t="s">
        <v>13640</v>
      </c>
      <c r="B4108" s="38" t="s">
        <v>4172</v>
      </c>
    </row>
    <row r="4109" spans="1:2" x14ac:dyDescent="0.25">
      <c r="A4109" s="37" t="s">
        <v>13641</v>
      </c>
      <c r="B4109" s="38" t="s">
        <v>4173</v>
      </c>
    </row>
    <row r="4110" spans="1:2" x14ac:dyDescent="0.25">
      <c r="A4110" s="37" t="s">
        <v>13642</v>
      </c>
      <c r="B4110" s="38" t="s">
        <v>4174</v>
      </c>
    </row>
    <row r="4111" spans="1:2" x14ac:dyDescent="0.25">
      <c r="A4111" s="37" t="s">
        <v>13643</v>
      </c>
      <c r="B4111" s="38" t="s">
        <v>4175</v>
      </c>
    </row>
    <row r="4112" spans="1:2" x14ac:dyDescent="0.25">
      <c r="A4112" s="37" t="s">
        <v>13644</v>
      </c>
      <c r="B4112" s="38" t="s">
        <v>4176</v>
      </c>
    </row>
    <row r="4113" spans="1:2" x14ac:dyDescent="0.25">
      <c r="A4113" s="37" t="s">
        <v>13645</v>
      </c>
      <c r="B4113" s="38" t="s">
        <v>4177</v>
      </c>
    </row>
    <row r="4114" spans="1:2" x14ac:dyDescent="0.25">
      <c r="A4114" s="37" t="s">
        <v>13646</v>
      </c>
      <c r="B4114" s="38" t="s">
        <v>4178</v>
      </c>
    </row>
    <row r="4115" spans="1:2" x14ac:dyDescent="0.25">
      <c r="A4115" s="37" t="s">
        <v>13647</v>
      </c>
      <c r="B4115" s="38" t="s">
        <v>4179</v>
      </c>
    </row>
    <row r="4116" spans="1:2" x14ac:dyDescent="0.25">
      <c r="A4116" s="37" t="s">
        <v>13648</v>
      </c>
      <c r="B4116" s="38" t="s">
        <v>4180</v>
      </c>
    </row>
    <row r="4117" spans="1:2" x14ac:dyDescent="0.25">
      <c r="A4117" s="37" t="s">
        <v>13649</v>
      </c>
      <c r="B4117" s="38" t="s">
        <v>4181</v>
      </c>
    </row>
    <row r="4118" spans="1:2" x14ac:dyDescent="0.25">
      <c r="A4118" s="37" t="s">
        <v>13650</v>
      </c>
      <c r="B4118" s="38" t="s">
        <v>4182</v>
      </c>
    </row>
    <row r="4119" spans="1:2" x14ac:dyDescent="0.25">
      <c r="A4119" s="37" t="s">
        <v>13651</v>
      </c>
      <c r="B4119" s="38" t="s">
        <v>4183</v>
      </c>
    </row>
    <row r="4120" spans="1:2" x14ac:dyDescent="0.25">
      <c r="A4120" s="37" t="s">
        <v>13652</v>
      </c>
      <c r="B4120" s="38" t="s">
        <v>4184</v>
      </c>
    </row>
    <row r="4121" spans="1:2" x14ac:dyDescent="0.25">
      <c r="A4121" s="37" t="s">
        <v>13653</v>
      </c>
      <c r="B4121" s="38" t="s">
        <v>4185</v>
      </c>
    </row>
    <row r="4122" spans="1:2" x14ac:dyDescent="0.25">
      <c r="A4122" s="37" t="s">
        <v>13654</v>
      </c>
      <c r="B4122" s="38" t="s">
        <v>4186</v>
      </c>
    </row>
    <row r="4123" spans="1:2" x14ac:dyDescent="0.25">
      <c r="A4123" s="37" t="s">
        <v>13655</v>
      </c>
      <c r="B4123" s="38" t="s">
        <v>4187</v>
      </c>
    </row>
    <row r="4124" spans="1:2" x14ac:dyDescent="0.25">
      <c r="A4124" s="37" t="s">
        <v>13656</v>
      </c>
      <c r="B4124" s="38" t="s">
        <v>4188</v>
      </c>
    </row>
    <row r="4125" spans="1:2" x14ac:dyDescent="0.25">
      <c r="A4125" s="37" t="s">
        <v>13657</v>
      </c>
      <c r="B4125" s="38" t="s">
        <v>4189</v>
      </c>
    </row>
    <row r="4126" spans="1:2" x14ac:dyDescent="0.25">
      <c r="A4126" s="37" t="s">
        <v>13658</v>
      </c>
      <c r="B4126" s="38" t="s">
        <v>4190</v>
      </c>
    </row>
    <row r="4127" spans="1:2" x14ac:dyDescent="0.25">
      <c r="A4127" s="37" t="s">
        <v>13659</v>
      </c>
      <c r="B4127" s="38" t="s">
        <v>4191</v>
      </c>
    </row>
    <row r="4128" spans="1:2" x14ac:dyDescent="0.25">
      <c r="A4128" s="37" t="s">
        <v>13660</v>
      </c>
      <c r="B4128" s="38" t="s">
        <v>4192</v>
      </c>
    </row>
    <row r="4129" spans="1:2" x14ac:dyDescent="0.25">
      <c r="A4129" s="37" t="s">
        <v>13661</v>
      </c>
      <c r="B4129" s="38" t="s">
        <v>4193</v>
      </c>
    </row>
    <row r="4130" spans="1:2" x14ac:dyDescent="0.25">
      <c r="A4130" s="37" t="s">
        <v>13662</v>
      </c>
      <c r="B4130" s="38" t="s">
        <v>4194</v>
      </c>
    </row>
    <row r="4131" spans="1:2" x14ac:dyDescent="0.25">
      <c r="A4131" s="37" t="s">
        <v>13663</v>
      </c>
      <c r="B4131" s="38" t="s">
        <v>4195</v>
      </c>
    </row>
    <row r="4132" spans="1:2" x14ac:dyDescent="0.25">
      <c r="A4132" s="37" t="s">
        <v>13664</v>
      </c>
      <c r="B4132" s="38" t="s">
        <v>4196</v>
      </c>
    </row>
    <row r="4133" spans="1:2" x14ac:dyDescent="0.25">
      <c r="A4133" s="37" t="s">
        <v>13665</v>
      </c>
      <c r="B4133" s="38" t="s">
        <v>4197</v>
      </c>
    </row>
    <row r="4134" spans="1:2" x14ac:dyDescent="0.25">
      <c r="A4134" s="37" t="s">
        <v>13666</v>
      </c>
      <c r="B4134" s="38" t="s">
        <v>4198</v>
      </c>
    </row>
    <row r="4135" spans="1:2" x14ac:dyDescent="0.25">
      <c r="A4135" s="37" t="s">
        <v>13667</v>
      </c>
      <c r="B4135" s="38" t="s">
        <v>4199</v>
      </c>
    </row>
    <row r="4136" spans="1:2" x14ac:dyDescent="0.25">
      <c r="A4136" s="37" t="s">
        <v>13668</v>
      </c>
      <c r="B4136" s="38" t="s">
        <v>4200</v>
      </c>
    </row>
    <row r="4137" spans="1:2" x14ac:dyDescent="0.25">
      <c r="A4137" s="37" t="s">
        <v>13669</v>
      </c>
      <c r="B4137" s="38" t="s">
        <v>4201</v>
      </c>
    </row>
    <row r="4138" spans="1:2" x14ac:dyDescent="0.25">
      <c r="A4138" s="37" t="s">
        <v>13670</v>
      </c>
      <c r="B4138" s="38" t="s">
        <v>4202</v>
      </c>
    </row>
    <row r="4139" spans="1:2" x14ac:dyDescent="0.25">
      <c r="A4139" s="37" t="s">
        <v>13671</v>
      </c>
      <c r="B4139" s="38" t="s">
        <v>4203</v>
      </c>
    </row>
    <row r="4140" spans="1:2" x14ac:dyDescent="0.25">
      <c r="A4140" s="37" t="s">
        <v>13672</v>
      </c>
      <c r="B4140" s="38" t="s">
        <v>4204</v>
      </c>
    </row>
    <row r="4141" spans="1:2" x14ac:dyDescent="0.25">
      <c r="A4141" s="37" t="s">
        <v>13673</v>
      </c>
      <c r="B4141" s="38" t="s">
        <v>4205</v>
      </c>
    </row>
    <row r="4142" spans="1:2" x14ac:dyDescent="0.25">
      <c r="A4142" s="37" t="s">
        <v>13674</v>
      </c>
      <c r="B4142" s="38" t="s">
        <v>4206</v>
      </c>
    </row>
    <row r="4143" spans="1:2" x14ac:dyDescent="0.25">
      <c r="A4143" s="37" t="s">
        <v>13675</v>
      </c>
      <c r="B4143" s="38" t="s">
        <v>4207</v>
      </c>
    </row>
    <row r="4144" spans="1:2" x14ac:dyDescent="0.25">
      <c r="A4144" s="37" t="s">
        <v>13676</v>
      </c>
      <c r="B4144" s="38" t="s">
        <v>4208</v>
      </c>
    </row>
    <row r="4145" spans="1:2" x14ac:dyDescent="0.25">
      <c r="A4145" s="37" t="s">
        <v>13677</v>
      </c>
      <c r="B4145" s="38" t="s">
        <v>4209</v>
      </c>
    </row>
    <row r="4146" spans="1:2" x14ac:dyDescent="0.25">
      <c r="A4146" s="37" t="s">
        <v>13678</v>
      </c>
      <c r="B4146" s="38" t="s">
        <v>4210</v>
      </c>
    </row>
    <row r="4147" spans="1:2" x14ac:dyDescent="0.25">
      <c r="A4147" s="37" t="s">
        <v>13679</v>
      </c>
      <c r="B4147" s="38" t="s">
        <v>4211</v>
      </c>
    </row>
    <row r="4148" spans="1:2" x14ac:dyDescent="0.25">
      <c r="A4148" s="37" t="s">
        <v>13680</v>
      </c>
      <c r="B4148" s="38" t="s">
        <v>4212</v>
      </c>
    </row>
    <row r="4149" spans="1:2" x14ac:dyDescent="0.25">
      <c r="A4149" s="37" t="s">
        <v>13681</v>
      </c>
      <c r="B4149" s="38" t="s">
        <v>4213</v>
      </c>
    </row>
    <row r="4150" spans="1:2" x14ac:dyDescent="0.25">
      <c r="A4150" s="37" t="s">
        <v>13682</v>
      </c>
      <c r="B4150" s="38" t="s">
        <v>4214</v>
      </c>
    </row>
    <row r="4151" spans="1:2" x14ac:dyDescent="0.25">
      <c r="A4151" s="37" t="s">
        <v>13683</v>
      </c>
      <c r="B4151" s="38" t="s">
        <v>4215</v>
      </c>
    </row>
    <row r="4152" spans="1:2" x14ac:dyDescent="0.25">
      <c r="A4152" s="37" t="s">
        <v>13684</v>
      </c>
      <c r="B4152" s="38" t="s">
        <v>4216</v>
      </c>
    </row>
    <row r="4153" spans="1:2" x14ac:dyDescent="0.25">
      <c r="A4153" s="37" t="s">
        <v>13685</v>
      </c>
      <c r="B4153" s="38" t="s">
        <v>4217</v>
      </c>
    </row>
    <row r="4154" spans="1:2" x14ac:dyDescent="0.25">
      <c r="A4154" s="37" t="s">
        <v>13686</v>
      </c>
      <c r="B4154" s="38" t="s">
        <v>4218</v>
      </c>
    </row>
    <row r="4155" spans="1:2" x14ac:dyDescent="0.25">
      <c r="A4155" s="37" t="s">
        <v>13687</v>
      </c>
      <c r="B4155" s="38" t="s">
        <v>4219</v>
      </c>
    </row>
    <row r="4156" spans="1:2" x14ac:dyDescent="0.25">
      <c r="A4156" s="37" t="s">
        <v>13688</v>
      </c>
      <c r="B4156" s="38" t="s">
        <v>4220</v>
      </c>
    </row>
    <row r="4157" spans="1:2" x14ac:dyDescent="0.25">
      <c r="A4157" s="37" t="s">
        <v>13689</v>
      </c>
      <c r="B4157" s="38" t="s">
        <v>4221</v>
      </c>
    </row>
    <row r="4158" spans="1:2" x14ac:dyDescent="0.25">
      <c r="A4158" s="37" t="s">
        <v>13690</v>
      </c>
      <c r="B4158" s="38" t="s">
        <v>4222</v>
      </c>
    </row>
    <row r="4159" spans="1:2" x14ac:dyDescent="0.25">
      <c r="A4159" s="37" t="s">
        <v>13691</v>
      </c>
      <c r="B4159" s="38" t="s">
        <v>4223</v>
      </c>
    </row>
    <row r="4160" spans="1:2" x14ac:dyDescent="0.25">
      <c r="A4160" s="37" t="s">
        <v>13692</v>
      </c>
      <c r="B4160" s="38" t="s">
        <v>4224</v>
      </c>
    </row>
    <row r="4161" spans="1:2" x14ac:dyDescent="0.25">
      <c r="A4161" s="37" t="s">
        <v>13693</v>
      </c>
      <c r="B4161" s="38" t="s">
        <v>4225</v>
      </c>
    </row>
    <row r="4162" spans="1:2" x14ac:dyDescent="0.25">
      <c r="A4162" s="37" t="s">
        <v>13694</v>
      </c>
      <c r="B4162" s="38" t="s">
        <v>4226</v>
      </c>
    </row>
    <row r="4163" spans="1:2" x14ac:dyDescent="0.25">
      <c r="A4163" s="37" t="s">
        <v>13695</v>
      </c>
      <c r="B4163" s="38" t="s">
        <v>4227</v>
      </c>
    </row>
    <row r="4164" spans="1:2" x14ac:dyDescent="0.25">
      <c r="A4164" s="37" t="s">
        <v>13696</v>
      </c>
      <c r="B4164" s="38" t="s">
        <v>4228</v>
      </c>
    </row>
    <row r="4165" spans="1:2" x14ac:dyDescent="0.25">
      <c r="A4165" s="37" t="s">
        <v>13697</v>
      </c>
      <c r="B4165" s="38" t="s">
        <v>4229</v>
      </c>
    </row>
    <row r="4166" spans="1:2" x14ac:dyDescent="0.25">
      <c r="A4166" s="37" t="s">
        <v>13698</v>
      </c>
      <c r="B4166" s="38" t="s">
        <v>4230</v>
      </c>
    </row>
    <row r="4167" spans="1:2" x14ac:dyDescent="0.25">
      <c r="A4167" s="37" t="s">
        <v>13699</v>
      </c>
      <c r="B4167" s="38" t="s">
        <v>4231</v>
      </c>
    </row>
    <row r="4168" spans="1:2" x14ac:dyDescent="0.25">
      <c r="A4168" s="37" t="s">
        <v>13700</v>
      </c>
      <c r="B4168" s="38" t="s">
        <v>4232</v>
      </c>
    </row>
    <row r="4169" spans="1:2" x14ac:dyDescent="0.25">
      <c r="A4169" s="37" t="s">
        <v>13701</v>
      </c>
      <c r="B4169" s="38" t="s">
        <v>4233</v>
      </c>
    </row>
    <row r="4170" spans="1:2" x14ac:dyDescent="0.25">
      <c r="A4170" s="37" t="s">
        <v>13702</v>
      </c>
      <c r="B4170" s="38" t="s">
        <v>4234</v>
      </c>
    </row>
    <row r="4171" spans="1:2" x14ac:dyDescent="0.25">
      <c r="A4171" s="37" t="s">
        <v>13703</v>
      </c>
      <c r="B4171" s="38" t="s">
        <v>4235</v>
      </c>
    </row>
    <row r="4172" spans="1:2" x14ac:dyDescent="0.25">
      <c r="A4172" s="37" t="s">
        <v>13704</v>
      </c>
      <c r="B4172" s="38" t="s">
        <v>4236</v>
      </c>
    </row>
    <row r="4173" spans="1:2" x14ac:dyDescent="0.25">
      <c r="A4173" s="37" t="s">
        <v>13705</v>
      </c>
      <c r="B4173" s="38" t="s">
        <v>4237</v>
      </c>
    </row>
    <row r="4174" spans="1:2" x14ac:dyDescent="0.25">
      <c r="A4174" s="37" t="s">
        <v>13706</v>
      </c>
      <c r="B4174" s="38" t="s">
        <v>4238</v>
      </c>
    </row>
    <row r="4175" spans="1:2" x14ac:dyDescent="0.25">
      <c r="A4175" s="37" t="s">
        <v>13707</v>
      </c>
      <c r="B4175" s="38" t="s">
        <v>4239</v>
      </c>
    </row>
    <row r="4176" spans="1:2" x14ac:dyDescent="0.25">
      <c r="A4176" s="37" t="s">
        <v>13708</v>
      </c>
      <c r="B4176" s="38" t="s">
        <v>4240</v>
      </c>
    </row>
    <row r="4177" spans="1:2" x14ac:dyDescent="0.25">
      <c r="A4177" s="37" t="s">
        <v>13709</v>
      </c>
      <c r="B4177" s="38" t="s">
        <v>4241</v>
      </c>
    </row>
    <row r="4178" spans="1:2" x14ac:dyDescent="0.25">
      <c r="A4178" s="37" t="s">
        <v>13710</v>
      </c>
      <c r="B4178" s="38" t="s">
        <v>4242</v>
      </c>
    </row>
    <row r="4179" spans="1:2" x14ac:dyDescent="0.25">
      <c r="A4179" s="37" t="s">
        <v>13711</v>
      </c>
      <c r="B4179" s="38" t="s">
        <v>4243</v>
      </c>
    </row>
    <row r="4180" spans="1:2" x14ac:dyDescent="0.25">
      <c r="A4180" s="37" t="s">
        <v>13712</v>
      </c>
      <c r="B4180" s="38" t="s">
        <v>4244</v>
      </c>
    </row>
    <row r="4181" spans="1:2" x14ac:dyDescent="0.25">
      <c r="A4181" s="37" t="s">
        <v>13713</v>
      </c>
      <c r="B4181" s="38" t="s">
        <v>4245</v>
      </c>
    </row>
    <row r="4182" spans="1:2" x14ac:dyDescent="0.25">
      <c r="A4182" s="37" t="s">
        <v>13714</v>
      </c>
      <c r="B4182" s="38" t="s">
        <v>4246</v>
      </c>
    </row>
    <row r="4183" spans="1:2" x14ac:dyDescent="0.25">
      <c r="A4183" s="37" t="s">
        <v>13715</v>
      </c>
      <c r="B4183" s="38" t="s">
        <v>4247</v>
      </c>
    </row>
    <row r="4184" spans="1:2" x14ac:dyDescent="0.25">
      <c r="A4184" s="37" t="s">
        <v>13716</v>
      </c>
      <c r="B4184" s="38" t="s">
        <v>4248</v>
      </c>
    </row>
    <row r="4185" spans="1:2" x14ac:dyDescent="0.25">
      <c r="A4185" s="37" t="s">
        <v>13717</v>
      </c>
      <c r="B4185" s="38" t="s">
        <v>4249</v>
      </c>
    </row>
    <row r="4186" spans="1:2" x14ac:dyDescent="0.25">
      <c r="A4186" s="37" t="s">
        <v>13718</v>
      </c>
      <c r="B4186" s="38" t="s">
        <v>4250</v>
      </c>
    </row>
    <row r="4187" spans="1:2" x14ac:dyDescent="0.25">
      <c r="A4187" s="37" t="s">
        <v>13719</v>
      </c>
      <c r="B4187" s="38" t="s">
        <v>4251</v>
      </c>
    </row>
    <row r="4188" spans="1:2" x14ac:dyDescent="0.25">
      <c r="A4188" s="37" t="s">
        <v>13720</v>
      </c>
      <c r="B4188" s="38" t="s">
        <v>4252</v>
      </c>
    </row>
    <row r="4189" spans="1:2" x14ac:dyDescent="0.25">
      <c r="A4189" s="37" t="s">
        <v>13721</v>
      </c>
      <c r="B4189" s="38" t="s">
        <v>4253</v>
      </c>
    </row>
    <row r="4190" spans="1:2" x14ac:dyDescent="0.25">
      <c r="A4190" s="37" t="s">
        <v>13722</v>
      </c>
      <c r="B4190" s="38" t="s">
        <v>4254</v>
      </c>
    </row>
    <row r="4191" spans="1:2" x14ac:dyDescent="0.25">
      <c r="A4191" s="37" t="s">
        <v>13723</v>
      </c>
      <c r="B4191" s="38" t="s">
        <v>4255</v>
      </c>
    </row>
    <row r="4192" spans="1:2" x14ac:dyDescent="0.25">
      <c r="A4192" s="37" t="s">
        <v>13724</v>
      </c>
      <c r="B4192" s="38" t="s">
        <v>4256</v>
      </c>
    </row>
    <row r="4193" spans="1:2" x14ac:dyDescent="0.25">
      <c r="A4193" s="37" t="s">
        <v>13725</v>
      </c>
      <c r="B4193" s="38" t="s">
        <v>4257</v>
      </c>
    </row>
    <row r="4194" spans="1:2" x14ac:dyDescent="0.25">
      <c r="A4194" s="37" t="s">
        <v>13726</v>
      </c>
      <c r="B4194" s="38" t="s">
        <v>4258</v>
      </c>
    </row>
    <row r="4195" spans="1:2" x14ac:dyDescent="0.25">
      <c r="A4195" s="37" t="s">
        <v>13727</v>
      </c>
      <c r="B4195" s="38" t="s">
        <v>4259</v>
      </c>
    </row>
    <row r="4196" spans="1:2" x14ac:dyDescent="0.25">
      <c r="A4196" s="37" t="s">
        <v>13728</v>
      </c>
      <c r="B4196" s="38" t="s">
        <v>4260</v>
      </c>
    </row>
    <row r="4197" spans="1:2" x14ac:dyDescent="0.25">
      <c r="A4197" s="37" t="s">
        <v>13729</v>
      </c>
      <c r="B4197" s="38" t="s">
        <v>4261</v>
      </c>
    </row>
    <row r="4198" spans="1:2" x14ac:dyDescent="0.25">
      <c r="A4198" s="37" t="s">
        <v>13730</v>
      </c>
      <c r="B4198" s="38" t="s">
        <v>4262</v>
      </c>
    </row>
    <row r="4199" spans="1:2" x14ac:dyDescent="0.25">
      <c r="A4199" s="37" t="s">
        <v>13731</v>
      </c>
      <c r="B4199" s="38" t="s">
        <v>4263</v>
      </c>
    </row>
    <row r="4200" spans="1:2" x14ac:dyDescent="0.25">
      <c r="A4200" s="37" t="s">
        <v>13732</v>
      </c>
      <c r="B4200" s="38" t="s">
        <v>4264</v>
      </c>
    </row>
    <row r="4201" spans="1:2" x14ac:dyDescent="0.25">
      <c r="A4201" s="37" t="s">
        <v>13733</v>
      </c>
      <c r="B4201" s="38" t="s">
        <v>4265</v>
      </c>
    </row>
    <row r="4202" spans="1:2" x14ac:dyDescent="0.25">
      <c r="A4202" s="37" t="s">
        <v>13734</v>
      </c>
      <c r="B4202" s="38" t="s">
        <v>4266</v>
      </c>
    </row>
    <row r="4203" spans="1:2" x14ac:dyDescent="0.25">
      <c r="A4203" s="37" t="s">
        <v>13735</v>
      </c>
      <c r="B4203" s="38" t="s">
        <v>4267</v>
      </c>
    </row>
    <row r="4204" spans="1:2" x14ac:dyDescent="0.25">
      <c r="A4204" s="37" t="s">
        <v>13736</v>
      </c>
      <c r="B4204" s="38" t="s">
        <v>4268</v>
      </c>
    </row>
    <row r="4205" spans="1:2" x14ac:dyDescent="0.25">
      <c r="A4205" s="37" t="s">
        <v>13737</v>
      </c>
      <c r="B4205" s="38" t="s">
        <v>4269</v>
      </c>
    </row>
    <row r="4206" spans="1:2" x14ac:dyDescent="0.25">
      <c r="A4206" s="37" t="s">
        <v>13738</v>
      </c>
      <c r="B4206" s="38" t="s">
        <v>4270</v>
      </c>
    </row>
    <row r="4207" spans="1:2" x14ac:dyDescent="0.25">
      <c r="A4207" s="37" t="s">
        <v>13739</v>
      </c>
      <c r="B4207" s="38" t="s">
        <v>4271</v>
      </c>
    </row>
    <row r="4208" spans="1:2" x14ac:dyDescent="0.25">
      <c r="A4208" s="37" t="s">
        <v>13740</v>
      </c>
      <c r="B4208" s="38" t="s">
        <v>4272</v>
      </c>
    </row>
    <row r="4209" spans="1:2" x14ac:dyDescent="0.25">
      <c r="A4209" s="37" t="s">
        <v>13741</v>
      </c>
      <c r="B4209" s="38" t="s">
        <v>4273</v>
      </c>
    </row>
    <row r="4210" spans="1:2" x14ac:dyDescent="0.25">
      <c r="A4210" s="37" t="s">
        <v>13742</v>
      </c>
      <c r="B4210" s="38" t="s">
        <v>4274</v>
      </c>
    </row>
    <row r="4211" spans="1:2" x14ac:dyDescent="0.25">
      <c r="A4211" s="37" t="s">
        <v>13743</v>
      </c>
      <c r="B4211" s="38" t="s">
        <v>4275</v>
      </c>
    </row>
    <row r="4212" spans="1:2" x14ac:dyDescent="0.25">
      <c r="A4212" s="37" t="s">
        <v>13744</v>
      </c>
      <c r="B4212" s="38" t="s">
        <v>4276</v>
      </c>
    </row>
    <row r="4213" spans="1:2" x14ac:dyDescent="0.25">
      <c r="A4213" s="37" t="s">
        <v>13745</v>
      </c>
      <c r="B4213" s="38" t="s">
        <v>4277</v>
      </c>
    </row>
    <row r="4214" spans="1:2" x14ac:dyDescent="0.25">
      <c r="A4214" s="37" t="s">
        <v>13746</v>
      </c>
      <c r="B4214" s="38" t="s">
        <v>4278</v>
      </c>
    </row>
    <row r="4215" spans="1:2" x14ac:dyDescent="0.25">
      <c r="A4215" s="37" t="s">
        <v>13747</v>
      </c>
      <c r="B4215" s="38" t="s">
        <v>4279</v>
      </c>
    </row>
    <row r="4216" spans="1:2" x14ac:dyDescent="0.25">
      <c r="A4216" s="37" t="s">
        <v>13748</v>
      </c>
      <c r="B4216" s="38" t="s">
        <v>4280</v>
      </c>
    </row>
    <row r="4217" spans="1:2" x14ac:dyDescent="0.25">
      <c r="A4217" s="37" t="s">
        <v>13749</v>
      </c>
      <c r="B4217" s="38" t="s">
        <v>4281</v>
      </c>
    </row>
    <row r="4218" spans="1:2" x14ac:dyDescent="0.25">
      <c r="A4218" s="37" t="s">
        <v>13750</v>
      </c>
      <c r="B4218" s="38" t="s">
        <v>4282</v>
      </c>
    </row>
    <row r="4219" spans="1:2" x14ac:dyDescent="0.25">
      <c r="A4219" s="37" t="s">
        <v>13751</v>
      </c>
      <c r="B4219" s="38" t="s">
        <v>4283</v>
      </c>
    </row>
    <row r="4220" spans="1:2" x14ac:dyDescent="0.25">
      <c r="A4220" s="37" t="s">
        <v>13752</v>
      </c>
      <c r="B4220" s="38" t="s">
        <v>4284</v>
      </c>
    </row>
    <row r="4221" spans="1:2" x14ac:dyDescent="0.25">
      <c r="A4221" s="37" t="s">
        <v>13753</v>
      </c>
      <c r="B4221" s="38" t="s">
        <v>4285</v>
      </c>
    </row>
    <row r="4222" spans="1:2" x14ac:dyDescent="0.25">
      <c r="A4222" s="37" t="s">
        <v>13754</v>
      </c>
      <c r="B4222" s="38" t="s">
        <v>4286</v>
      </c>
    </row>
    <row r="4223" spans="1:2" x14ac:dyDescent="0.25">
      <c r="A4223" s="37" t="s">
        <v>13755</v>
      </c>
      <c r="B4223" s="38" t="s">
        <v>4287</v>
      </c>
    </row>
    <row r="4224" spans="1:2" x14ac:dyDescent="0.25">
      <c r="A4224" s="37" t="s">
        <v>13756</v>
      </c>
      <c r="B4224" s="38" t="s">
        <v>4288</v>
      </c>
    </row>
    <row r="4225" spans="1:2" x14ac:dyDescent="0.25">
      <c r="A4225" s="37" t="s">
        <v>13757</v>
      </c>
      <c r="B4225" s="38" t="s">
        <v>4289</v>
      </c>
    </row>
    <row r="4226" spans="1:2" x14ac:dyDescent="0.25">
      <c r="A4226" s="37" t="s">
        <v>13758</v>
      </c>
      <c r="B4226" s="38" t="s">
        <v>4290</v>
      </c>
    </row>
    <row r="4227" spans="1:2" x14ac:dyDescent="0.25">
      <c r="A4227" s="37" t="s">
        <v>13759</v>
      </c>
      <c r="B4227" s="38" t="s">
        <v>4291</v>
      </c>
    </row>
    <row r="4228" spans="1:2" x14ac:dyDescent="0.25">
      <c r="A4228" s="37" t="s">
        <v>13760</v>
      </c>
      <c r="B4228" s="38" t="s">
        <v>4292</v>
      </c>
    </row>
    <row r="4229" spans="1:2" x14ac:dyDescent="0.25">
      <c r="A4229" s="37" t="s">
        <v>13761</v>
      </c>
      <c r="B4229" s="38" t="s">
        <v>4293</v>
      </c>
    </row>
    <row r="4230" spans="1:2" x14ac:dyDescent="0.25">
      <c r="A4230" s="37" t="s">
        <v>13762</v>
      </c>
      <c r="B4230" s="38" t="s">
        <v>4294</v>
      </c>
    </row>
    <row r="4231" spans="1:2" x14ac:dyDescent="0.25">
      <c r="A4231" s="37" t="s">
        <v>13763</v>
      </c>
      <c r="B4231" s="38" t="s">
        <v>4295</v>
      </c>
    </row>
    <row r="4232" spans="1:2" x14ac:dyDescent="0.25">
      <c r="A4232" s="37" t="s">
        <v>13764</v>
      </c>
      <c r="B4232" s="38" t="s">
        <v>4296</v>
      </c>
    </row>
    <row r="4233" spans="1:2" x14ac:dyDescent="0.25">
      <c r="A4233" s="37" t="s">
        <v>13765</v>
      </c>
      <c r="B4233" s="38" t="s">
        <v>4297</v>
      </c>
    </row>
    <row r="4234" spans="1:2" x14ac:dyDescent="0.25">
      <c r="A4234" s="37" t="s">
        <v>13766</v>
      </c>
      <c r="B4234" s="38" t="s">
        <v>4298</v>
      </c>
    </row>
    <row r="4235" spans="1:2" x14ac:dyDescent="0.25">
      <c r="A4235" s="37" t="s">
        <v>13767</v>
      </c>
      <c r="B4235" s="38" t="s">
        <v>4299</v>
      </c>
    </row>
    <row r="4236" spans="1:2" x14ac:dyDescent="0.25">
      <c r="A4236" s="37" t="s">
        <v>13768</v>
      </c>
      <c r="B4236" s="38" t="s">
        <v>4300</v>
      </c>
    </row>
    <row r="4237" spans="1:2" x14ac:dyDescent="0.25">
      <c r="A4237" s="37" t="s">
        <v>13769</v>
      </c>
      <c r="B4237" s="38" t="s">
        <v>4301</v>
      </c>
    </row>
    <row r="4238" spans="1:2" x14ac:dyDescent="0.25">
      <c r="A4238" s="37" t="s">
        <v>13770</v>
      </c>
      <c r="B4238" s="38" t="s">
        <v>4302</v>
      </c>
    </row>
    <row r="4239" spans="1:2" x14ac:dyDescent="0.25">
      <c r="A4239" s="37" t="s">
        <v>13771</v>
      </c>
      <c r="B4239" s="38" t="s">
        <v>4303</v>
      </c>
    </row>
    <row r="4240" spans="1:2" x14ac:dyDescent="0.25">
      <c r="A4240" s="37" t="s">
        <v>13772</v>
      </c>
      <c r="B4240" s="38" t="s">
        <v>4304</v>
      </c>
    </row>
    <row r="4241" spans="1:2" x14ac:dyDescent="0.25">
      <c r="A4241" s="37" t="s">
        <v>13773</v>
      </c>
      <c r="B4241" s="38" t="s">
        <v>4305</v>
      </c>
    </row>
    <row r="4242" spans="1:2" x14ac:dyDescent="0.25">
      <c r="A4242" s="37" t="s">
        <v>13774</v>
      </c>
      <c r="B4242" s="38" t="s">
        <v>4306</v>
      </c>
    </row>
    <row r="4243" spans="1:2" x14ac:dyDescent="0.25">
      <c r="A4243" s="37" t="s">
        <v>13775</v>
      </c>
      <c r="B4243" s="38" t="s">
        <v>4307</v>
      </c>
    </row>
    <row r="4244" spans="1:2" x14ac:dyDescent="0.25">
      <c r="A4244" s="37" t="s">
        <v>13776</v>
      </c>
      <c r="B4244" s="38" t="s">
        <v>4308</v>
      </c>
    </row>
    <row r="4245" spans="1:2" x14ac:dyDescent="0.25">
      <c r="A4245" s="37" t="s">
        <v>13777</v>
      </c>
      <c r="B4245" s="38" t="s">
        <v>4309</v>
      </c>
    </row>
    <row r="4246" spans="1:2" x14ac:dyDescent="0.25">
      <c r="A4246" s="37" t="s">
        <v>13778</v>
      </c>
      <c r="B4246" s="38" t="s">
        <v>4310</v>
      </c>
    </row>
    <row r="4247" spans="1:2" x14ac:dyDescent="0.25">
      <c r="A4247" s="37" t="s">
        <v>13779</v>
      </c>
      <c r="B4247" s="38" t="s">
        <v>4311</v>
      </c>
    </row>
    <row r="4248" spans="1:2" x14ac:dyDescent="0.25">
      <c r="A4248" s="37" t="s">
        <v>13780</v>
      </c>
      <c r="B4248" s="38" t="s">
        <v>4312</v>
      </c>
    </row>
    <row r="4249" spans="1:2" x14ac:dyDescent="0.25">
      <c r="A4249" s="37" t="s">
        <v>13781</v>
      </c>
      <c r="B4249" s="38" t="s">
        <v>4313</v>
      </c>
    </row>
    <row r="4250" spans="1:2" x14ac:dyDescent="0.25">
      <c r="A4250" s="37" t="s">
        <v>13782</v>
      </c>
      <c r="B4250" s="38" t="s">
        <v>4314</v>
      </c>
    </row>
    <row r="4251" spans="1:2" x14ac:dyDescent="0.25">
      <c r="A4251" s="37" t="s">
        <v>13783</v>
      </c>
      <c r="B4251" s="38" t="s">
        <v>4315</v>
      </c>
    </row>
    <row r="4252" spans="1:2" x14ac:dyDescent="0.25">
      <c r="A4252" s="37" t="s">
        <v>13784</v>
      </c>
      <c r="B4252" s="38" t="s">
        <v>4316</v>
      </c>
    </row>
    <row r="4253" spans="1:2" x14ac:dyDescent="0.25">
      <c r="A4253" s="37" t="s">
        <v>13785</v>
      </c>
      <c r="B4253" s="38" t="s">
        <v>4317</v>
      </c>
    </row>
    <row r="4254" spans="1:2" x14ac:dyDescent="0.25">
      <c r="A4254" s="37" t="s">
        <v>13786</v>
      </c>
      <c r="B4254" s="38" t="s">
        <v>4318</v>
      </c>
    </row>
    <row r="4255" spans="1:2" x14ac:dyDescent="0.25">
      <c r="A4255" s="37" t="s">
        <v>13787</v>
      </c>
      <c r="B4255" s="38" t="s">
        <v>4319</v>
      </c>
    </row>
    <row r="4256" spans="1:2" x14ac:dyDescent="0.25">
      <c r="A4256" s="37" t="s">
        <v>13788</v>
      </c>
      <c r="B4256" s="38" t="s">
        <v>4320</v>
      </c>
    </row>
    <row r="4257" spans="1:2" x14ac:dyDescent="0.25">
      <c r="A4257" s="37" t="s">
        <v>13789</v>
      </c>
      <c r="B4257" s="38" t="s">
        <v>4321</v>
      </c>
    </row>
    <row r="4258" spans="1:2" x14ac:dyDescent="0.25">
      <c r="A4258" s="37" t="s">
        <v>13790</v>
      </c>
      <c r="B4258" s="38" t="s">
        <v>4322</v>
      </c>
    </row>
    <row r="4259" spans="1:2" x14ac:dyDescent="0.25">
      <c r="A4259" s="37" t="s">
        <v>13791</v>
      </c>
      <c r="B4259" s="38" t="s">
        <v>4323</v>
      </c>
    </row>
    <row r="4260" spans="1:2" x14ac:dyDescent="0.25">
      <c r="A4260" s="37" t="s">
        <v>13792</v>
      </c>
      <c r="B4260" s="38" t="s">
        <v>4324</v>
      </c>
    </row>
    <row r="4261" spans="1:2" x14ac:dyDescent="0.25">
      <c r="A4261" s="37" t="s">
        <v>13793</v>
      </c>
      <c r="B4261" s="38" t="s">
        <v>4325</v>
      </c>
    </row>
    <row r="4262" spans="1:2" x14ac:dyDescent="0.25">
      <c r="A4262" s="37" t="s">
        <v>13794</v>
      </c>
      <c r="B4262" s="38" t="s">
        <v>4326</v>
      </c>
    </row>
    <row r="4263" spans="1:2" x14ac:dyDescent="0.25">
      <c r="A4263" s="37" t="s">
        <v>13795</v>
      </c>
      <c r="B4263" s="38" t="s">
        <v>4327</v>
      </c>
    </row>
    <row r="4264" spans="1:2" x14ac:dyDescent="0.25">
      <c r="A4264" s="37" t="s">
        <v>13796</v>
      </c>
      <c r="B4264" s="38" t="s">
        <v>4328</v>
      </c>
    </row>
    <row r="4265" spans="1:2" x14ac:dyDescent="0.25">
      <c r="A4265" s="37" t="s">
        <v>13797</v>
      </c>
      <c r="B4265" s="38" t="s">
        <v>4329</v>
      </c>
    </row>
    <row r="4266" spans="1:2" x14ac:dyDescent="0.25">
      <c r="A4266" s="37" t="s">
        <v>13798</v>
      </c>
      <c r="B4266" s="38" t="s">
        <v>4330</v>
      </c>
    </row>
    <row r="4267" spans="1:2" x14ac:dyDescent="0.25">
      <c r="A4267" s="37" t="s">
        <v>13799</v>
      </c>
      <c r="B4267" s="38" t="s">
        <v>4331</v>
      </c>
    </row>
    <row r="4268" spans="1:2" x14ac:dyDescent="0.25">
      <c r="A4268" s="37" t="s">
        <v>13800</v>
      </c>
      <c r="B4268" s="38" t="s">
        <v>4332</v>
      </c>
    </row>
    <row r="4269" spans="1:2" x14ac:dyDescent="0.25">
      <c r="A4269" s="37" t="s">
        <v>13801</v>
      </c>
      <c r="B4269" s="38" t="s">
        <v>4333</v>
      </c>
    </row>
    <row r="4270" spans="1:2" x14ac:dyDescent="0.25">
      <c r="A4270" s="37" t="s">
        <v>13802</v>
      </c>
      <c r="B4270" s="38" t="s">
        <v>4334</v>
      </c>
    </row>
    <row r="4271" spans="1:2" x14ac:dyDescent="0.25">
      <c r="A4271" s="37" t="s">
        <v>13803</v>
      </c>
      <c r="B4271" s="38" t="s">
        <v>4335</v>
      </c>
    </row>
    <row r="4272" spans="1:2" x14ac:dyDescent="0.25">
      <c r="A4272" s="37" t="s">
        <v>13804</v>
      </c>
      <c r="B4272" s="38" t="s">
        <v>4336</v>
      </c>
    </row>
    <row r="4273" spans="1:2" x14ac:dyDescent="0.25">
      <c r="A4273" s="37" t="s">
        <v>13805</v>
      </c>
      <c r="B4273" s="38" t="s">
        <v>4337</v>
      </c>
    </row>
    <row r="4274" spans="1:2" x14ac:dyDescent="0.25">
      <c r="A4274" s="37" t="s">
        <v>13806</v>
      </c>
      <c r="B4274" s="38" t="s">
        <v>4338</v>
      </c>
    </row>
    <row r="4275" spans="1:2" x14ac:dyDescent="0.25">
      <c r="A4275" s="37" t="s">
        <v>13807</v>
      </c>
      <c r="B4275" s="38" t="s">
        <v>4339</v>
      </c>
    </row>
    <row r="4276" spans="1:2" x14ac:dyDescent="0.25">
      <c r="A4276" s="37" t="s">
        <v>13808</v>
      </c>
      <c r="B4276" s="38" t="s">
        <v>4340</v>
      </c>
    </row>
    <row r="4277" spans="1:2" x14ac:dyDescent="0.25">
      <c r="A4277" s="37" t="s">
        <v>13809</v>
      </c>
      <c r="B4277" s="38" t="s">
        <v>4341</v>
      </c>
    </row>
    <row r="4278" spans="1:2" x14ac:dyDescent="0.25">
      <c r="A4278" s="37" t="s">
        <v>13810</v>
      </c>
      <c r="B4278" s="38" t="s">
        <v>4342</v>
      </c>
    </row>
    <row r="4279" spans="1:2" x14ac:dyDescent="0.25">
      <c r="A4279" s="37" t="s">
        <v>13811</v>
      </c>
      <c r="B4279" s="38" t="s">
        <v>4343</v>
      </c>
    </row>
    <row r="4280" spans="1:2" x14ac:dyDescent="0.25">
      <c r="A4280" s="37" t="s">
        <v>13812</v>
      </c>
      <c r="B4280" s="38" t="s">
        <v>4344</v>
      </c>
    </row>
    <row r="4281" spans="1:2" x14ac:dyDescent="0.25">
      <c r="A4281" s="37" t="s">
        <v>13813</v>
      </c>
      <c r="B4281" s="38" t="s">
        <v>4345</v>
      </c>
    </row>
    <row r="4282" spans="1:2" x14ac:dyDescent="0.25">
      <c r="A4282" s="37" t="s">
        <v>13814</v>
      </c>
      <c r="B4282" s="38" t="s">
        <v>4346</v>
      </c>
    </row>
    <row r="4283" spans="1:2" x14ac:dyDescent="0.25">
      <c r="A4283" s="37" t="s">
        <v>13815</v>
      </c>
      <c r="B4283" s="38" t="s">
        <v>4347</v>
      </c>
    </row>
    <row r="4284" spans="1:2" x14ac:dyDescent="0.25">
      <c r="A4284" s="37" t="s">
        <v>13816</v>
      </c>
      <c r="B4284" s="38" t="s">
        <v>4348</v>
      </c>
    </row>
    <row r="4285" spans="1:2" x14ac:dyDescent="0.25">
      <c r="A4285" s="37" t="s">
        <v>13817</v>
      </c>
      <c r="B4285" s="38" t="s">
        <v>4349</v>
      </c>
    </row>
    <row r="4286" spans="1:2" x14ac:dyDescent="0.25">
      <c r="A4286" s="37" t="s">
        <v>13818</v>
      </c>
      <c r="B4286" s="38" t="s">
        <v>4350</v>
      </c>
    </row>
    <row r="4287" spans="1:2" x14ac:dyDescent="0.25">
      <c r="A4287" s="37" t="s">
        <v>13819</v>
      </c>
      <c r="B4287" s="38" t="s">
        <v>4351</v>
      </c>
    </row>
    <row r="4288" spans="1:2" x14ac:dyDescent="0.25">
      <c r="A4288" s="37" t="s">
        <v>13820</v>
      </c>
      <c r="B4288" s="38" t="s">
        <v>4352</v>
      </c>
    </row>
    <row r="4289" spans="1:2" x14ac:dyDescent="0.25">
      <c r="A4289" s="37" t="s">
        <v>13821</v>
      </c>
      <c r="B4289" s="38" t="s">
        <v>4353</v>
      </c>
    </row>
    <row r="4290" spans="1:2" x14ac:dyDescent="0.25">
      <c r="A4290" s="37" t="s">
        <v>13822</v>
      </c>
      <c r="B4290" s="38" t="s">
        <v>4354</v>
      </c>
    </row>
    <row r="4291" spans="1:2" x14ac:dyDescent="0.25">
      <c r="A4291" s="37" t="s">
        <v>13823</v>
      </c>
      <c r="B4291" s="38" t="s">
        <v>4355</v>
      </c>
    </row>
    <row r="4292" spans="1:2" x14ac:dyDescent="0.25">
      <c r="A4292" s="37" t="s">
        <v>13824</v>
      </c>
      <c r="B4292" s="38" t="s">
        <v>4356</v>
      </c>
    </row>
    <row r="4293" spans="1:2" x14ac:dyDescent="0.25">
      <c r="A4293" s="37" t="s">
        <v>13825</v>
      </c>
      <c r="B4293" s="38" t="s">
        <v>4357</v>
      </c>
    </row>
    <row r="4294" spans="1:2" x14ac:dyDescent="0.25">
      <c r="A4294" s="37" t="s">
        <v>13826</v>
      </c>
      <c r="B4294" s="38" t="s">
        <v>4358</v>
      </c>
    </row>
    <row r="4295" spans="1:2" x14ac:dyDescent="0.25">
      <c r="A4295" s="37" t="s">
        <v>13827</v>
      </c>
      <c r="B4295" s="38" t="s">
        <v>4359</v>
      </c>
    </row>
    <row r="4296" spans="1:2" x14ac:dyDescent="0.25">
      <c r="A4296" s="37" t="s">
        <v>13828</v>
      </c>
      <c r="B4296" s="38" t="s">
        <v>4360</v>
      </c>
    </row>
    <row r="4297" spans="1:2" x14ac:dyDescent="0.25">
      <c r="A4297" s="37" t="s">
        <v>13829</v>
      </c>
      <c r="B4297" s="38" t="s">
        <v>4361</v>
      </c>
    </row>
    <row r="4298" spans="1:2" x14ac:dyDescent="0.25">
      <c r="A4298" s="37" t="s">
        <v>13830</v>
      </c>
      <c r="B4298" s="38" t="s">
        <v>4362</v>
      </c>
    </row>
    <row r="4299" spans="1:2" x14ac:dyDescent="0.25">
      <c r="A4299" s="37" t="s">
        <v>13831</v>
      </c>
      <c r="B4299" s="38" t="s">
        <v>4363</v>
      </c>
    </row>
    <row r="4300" spans="1:2" x14ac:dyDescent="0.25">
      <c r="A4300" s="37" t="s">
        <v>13832</v>
      </c>
      <c r="B4300" s="38" t="s">
        <v>4364</v>
      </c>
    </row>
    <row r="4301" spans="1:2" x14ac:dyDescent="0.25">
      <c r="A4301" s="37" t="s">
        <v>13833</v>
      </c>
      <c r="B4301" s="38" t="s">
        <v>4365</v>
      </c>
    </row>
    <row r="4302" spans="1:2" x14ac:dyDescent="0.25">
      <c r="A4302" s="37" t="s">
        <v>13834</v>
      </c>
      <c r="B4302" s="38" t="s">
        <v>4366</v>
      </c>
    </row>
    <row r="4303" spans="1:2" x14ac:dyDescent="0.25">
      <c r="A4303" s="37" t="s">
        <v>13835</v>
      </c>
      <c r="B4303" s="38" t="s">
        <v>4367</v>
      </c>
    </row>
    <row r="4304" spans="1:2" x14ac:dyDescent="0.25">
      <c r="A4304" s="37" t="s">
        <v>13836</v>
      </c>
      <c r="B4304" s="38" t="s">
        <v>4368</v>
      </c>
    </row>
    <row r="4305" spans="1:2" x14ac:dyDescent="0.25">
      <c r="A4305" s="37" t="s">
        <v>13837</v>
      </c>
      <c r="B4305" s="38" t="s">
        <v>4369</v>
      </c>
    </row>
    <row r="4306" spans="1:2" x14ac:dyDescent="0.25">
      <c r="A4306" s="37" t="s">
        <v>13838</v>
      </c>
      <c r="B4306" s="38" t="s">
        <v>4370</v>
      </c>
    </row>
    <row r="4307" spans="1:2" x14ac:dyDescent="0.25">
      <c r="A4307" s="37" t="s">
        <v>13839</v>
      </c>
      <c r="B4307" s="38" t="s">
        <v>4371</v>
      </c>
    </row>
    <row r="4308" spans="1:2" x14ac:dyDescent="0.25">
      <c r="A4308" s="37" t="s">
        <v>13840</v>
      </c>
      <c r="B4308" s="38" t="s">
        <v>4372</v>
      </c>
    </row>
    <row r="4309" spans="1:2" x14ac:dyDescent="0.25">
      <c r="A4309" s="37" t="s">
        <v>13841</v>
      </c>
      <c r="B4309" s="38" t="s">
        <v>4373</v>
      </c>
    </row>
    <row r="4310" spans="1:2" x14ac:dyDescent="0.25">
      <c r="A4310" s="37" t="s">
        <v>13842</v>
      </c>
      <c r="B4310" s="38" t="s">
        <v>4374</v>
      </c>
    </row>
    <row r="4311" spans="1:2" x14ac:dyDescent="0.25">
      <c r="A4311" s="37" t="s">
        <v>13843</v>
      </c>
      <c r="B4311" s="38" t="s">
        <v>4375</v>
      </c>
    </row>
    <row r="4312" spans="1:2" x14ac:dyDescent="0.25">
      <c r="A4312" s="37" t="s">
        <v>13844</v>
      </c>
      <c r="B4312" s="38" t="s">
        <v>4376</v>
      </c>
    </row>
    <row r="4313" spans="1:2" x14ac:dyDescent="0.25">
      <c r="A4313" s="37" t="s">
        <v>13845</v>
      </c>
      <c r="B4313" s="38" t="s">
        <v>4377</v>
      </c>
    </row>
    <row r="4314" spans="1:2" x14ac:dyDescent="0.25">
      <c r="A4314" s="37" t="s">
        <v>13846</v>
      </c>
      <c r="B4314" s="38" t="s">
        <v>4378</v>
      </c>
    </row>
    <row r="4315" spans="1:2" x14ac:dyDescent="0.25">
      <c r="A4315" s="37" t="s">
        <v>13847</v>
      </c>
      <c r="B4315" s="38" t="s">
        <v>4379</v>
      </c>
    </row>
    <row r="4316" spans="1:2" x14ac:dyDescent="0.25">
      <c r="A4316" s="37" t="s">
        <v>13848</v>
      </c>
      <c r="B4316" s="38" t="s">
        <v>4380</v>
      </c>
    </row>
    <row r="4317" spans="1:2" x14ac:dyDescent="0.25">
      <c r="A4317" s="37" t="s">
        <v>13849</v>
      </c>
      <c r="B4317" s="38" t="s">
        <v>4381</v>
      </c>
    </row>
    <row r="4318" spans="1:2" x14ac:dyDescent="0.25">
      <c r="A4318" s="37" t="s">
        <v>13850</v>
      </c>
      <c r="B4318" s="38" t="s">
        <v>4382</v>
      </c>
    </row>
    <row r="4319" spans="1:2" x14ac:dyDescent="0.25">
      <c r="A4319" s="37" t="s">
        <v>13851</v>
      </c>
      <c r="B4319" s="38" t="s">
        <v>4383</v>
      </c>
    </row>
    <row r="4320" spans="1:2" x14ac:dyDescent="0.25">
      <c r="A4320" s="37" t="s">
        <v>13852</v>
      </c>
      <c r="B4320" s="38" t="s">
        <v>4384</v>
      </c>
    </row>
    <row r="4321" spans="1:2" x14ac:dyDescent="0.25">
      <c r="A4321" s="37" t="s">
        <v>13853</v>
      </c>
      <c r="B4321" s="38" t="s">
        <v>4385</v>
      </c>
    </row>
    <row r="4322" spans="1:2" x14ac:dyDescent="0.25">
      <c r="A4322" s="37" t="s">
        <v>13854</v>
      </c>
      <c r="B4322" s="38" t="s">
        <v>4386</v>
      </c>
    </row>
    <row r="4323" spans="1:2" x14ac:dyDescent="0.25">
      <c r="A4323" s="37" t="s">
        <v>13855</v>
      </c>
      <c r="B4323" s="38" t="s">
        <v>4387</v>
      </c>
    </row>
    <row r="4324" spans="1:2" x14ac:dyDescent="0.25">
      <c r="A4324" s="37" t="s">
        <v>13856</v>
      </c>
      <c r="B4324" s="38" t="s">
        <v>4388</v>
      </c>
    </row>
    <row r="4325" spans="1:2" x14ac:dyDescent="0.25">
      <c r="A4325" s="37" t="s">
        <v>13857</v>
      </c>
      <c r="B4325" s="38" t="s">
        <v>4389</v>
      </c>
    </row>
    <row r="4326" spans="1:2" x14ac:dyDescent="0.25">
      <c r="A4326" s="37" t="s">
        <v>13858</v>
      </c>
      <c r="B4326" s="38" t="s">
        <v>4390</v>
      </c>
    </row>
    <row r="4327" spans="1:2" x14ac:dyDescent="0.25">
      <c r="A4327" s="37" t="s">
        <v>13859</v>
      </c>
      <c r="B4327" s="38" t="s">
        <v>4391</v>
      </c>
    </row>
    <row r="4328" spans="1:2" x14ac:dyDescent="0.25">
      <c r="A4328" s="37" t="s">
        <v>13860</v>
      </c>
      <c r="B4328" s="38" t="s">
        <v>4392</v>
      </c>
    </row>
    <row r="4329" spans="1:2" x14ac:dyDescent="0.25">
      <c r="A4329" s="37" t="s">
        <v>13861</v>
      </c>
      <c r="B4329" s="38" t="s">
        <v>4393</v>
      </c>
    </row>
    <row r="4330" spans="1:2" x14ac:dyDescent="0.25">
      <c r="A4330" s="37" t="s">
        <v>13862</v>
      </c>
      <c r="B4330" s="38" t="s">
        <v>4394</v>
      </c>
    </row>
    <row r="4331" spans="1:2" x14ac:dyDescent="0.25">
      <c r="A4331" s="37" t="s">
        <v>13863</v>
      </c>
      <c r="B4331" s="38" t="s">
        <v>4395</v>
      </c>
    </row>
    <row r="4332" spans="1:2" x14ac:dyDescent="0.25">
      <c r="A4332" s="37" t="s">
        <v>13864</v>
      </c>
      <c r="B4332" s="38" t="s">
        <v>4396</v>
      </c>
    </row>
    <row r="4333" spans="1:2" x14ac:dyDescent="0.25">
      <c r="A4333" s="37" t="s">
        <v>13865</v>
      </c>
      <c r="B4333" s="38" t="s">
        <v>4397</v>
      </c>
    </row>
    <row r="4334" spans="1:2" x14ac:dyDescent="0.25">
      <c r="A4334" s="37" t="s">
        <v>13866</v>
      </c>
      <c r="B4334" s="38" t="s">
        <v>4398</v>
      </c>
    </row>
    <row r="4335" spans="1:2" x14ac:dyDescent="0.25">
      <c r="A4335" s="37" t="s">
        <v>13867</v>
      </c>
      <c r="B4335" s="38" t="s">
        <v>4399</v>
      </c>
    </row>
    <row r="4336" spans="1:2" x14ac:dyDescent="0.25">
      <c r="A4336" s="37" t="s">
        <v>13868</v>
      </c>
      <c r="B4336" s="38" t="s">
        <v>4400</v>
      </c>
    </row>
    <row r="4337" spans="1:2" x14ac:dyDescent="0.25">
      <c r="A4337" s="37" t="s">
        <v>13869</v>
      </c>
      <c r="B4337" s="38" t="s">
        <v>4401</v>
      </c>
    </row>
    <row r="4338" spans="1:2" x14ac:dyDescent="0.25">
      <c r="A4338" s="37" t="s">
        <v>13870</v>
      </c>
      <c r="B4338" s="38" t="s">
        <v>4402</v>
      </c>
    </row>
    <row r="4339" spans="1:2" x14ac:dyDescent="0.25">
      <c r="A4339" s="37" t="s">
        <v>13871</v>
      </c>
      <c r="B4339" s="38" t="s">
        <v>4403</v>
      </c>
    </row>
    <row r="4340" spans="1:2" x14ac:dyDescent="0.25">
      <c r="A4340" s="37" t="s">
        <v>13872</v>
      </c>
      <c r="B4340" s="38" t="s">
        <v>4404</v>
      </c>
    </row>
    <row r="4341" spans="1:2" x14ac:dyDescent="0.25">
      <c r="A4341" s="37" t="s">
        <v>13873</v>
      </c>
      <c r="B4341" s="38" t="s">
        <v>4405</v>
      </c>
    </row>
    <row r="4342" spans="1:2" x14ac:dyDescent="0.25">
      <c r="A4342" s="37" t="s">
        <v>13874</v>
      </c>
      <c r="B4342" s="38" t="s">
        <v>4406</v>
      </c>
    </row>
    <row r="4343" spans="1:2" x14ac:dyDescent="0.25">
      <c r="A4343" s="37" t="s">
        <v>13875</v>
      </c>
      <c r="B4343" s="38" t="s">
        <v>4407</v>
      </c>
    </row>
    <row r="4344" spans="1:2" x14ac:dyDescent="0.25">
      <c r="A4344" s="37" t="s">
        <v>13876</v>
      </c>
      <c r="B4344" s="38" t="s">
        <v>4408</v>
      </c>
    </row>
    <row r="4345" spans="1:2" x14ac:dyDescent="0.25">
      <c r="A4345" s="37" t="s">
        <v>13877</v>
      </c>
      <c r="B4345" s="38" t="s">
        <v>4409</v>
      </c>
    </row>
    <row r="4346" spans="1:2" x14ac:dyDescent="0.25">
      <c r="A4346" s="37" t="s">
        <v>13878</v>
      </c>
      <c r="B4346" s="38" t="s">
        <v>4410</v>
      </c>
    </row>
    <row r="4347" spans="1:2" x14ac:dyDescent="0.25">
      <c r="A4347" s="37" t="s">
        <v>13879</v>
      </c>
      <c r="B4347" s="38" t="s">
        <v>4411</v>
      </c>
    </row>
    <row r="4348" spans="1:2" x14ac:dyDescent="0.25">
      <c r="A4348" s="37" t="s">
        <v>13880</v>
      </c>
      <c r="B4348" s="38" t="s">
        <v>4412</v>
      </c>
    </row>
    <row r="4349" spans="1:2" x14ac:dyDescent="0.25">
      <c r="A4349" s="37" t="s">
        <v>13881</v>
      </c>
      <c r="B4349" s="38" t="s">
        <v>4413</v>
      </c>
    </row>
    <row r="4350" spans="1:2" x14ac:dyDescent="0.25">
      <c r="A4350" s="37" t="s">
        <v>13882</v>
      </c>
      <c r="B4350" s="38" t="s">
        <v>4414</v>
      </c>
    </row>
    <row r="4351" spans="1:2" x14ac:dyDescent="0.25">
      <c r="A4351" s="37" t="s">
        <v>13883</v>
      </c>
      <c r="B4351" s="38" t="s">
        <v>4415</v>
      </c>
    </row>
    <row r="4352" spans="1:2" x14ac:dyDescent="0.25">
      <c r="A4352" s="37" t="s">
        <v>13884</v>
      </c>
      <c r="B4352" s="38" t="s">
        <v>4416</v>
      </c>
    </row>
    <row r="4353" spans="1:2" x14ac:dyDescent="0.25">
      <c r="A4353" s="37" t="s">
        <v>13885</v>
      </c>
      <c r="B4353" s="38" t="s">
        <v>4417</v>
      </c>
    </row>
    <row r="4354" spans="1:2" x14ac:dyDescent="0.25">
      <c r="A4354" s="37" t="s">
        <v>13886</v>
      </c>
      <c r="B4354" s="38" t="s">
        <v>4418</v>
      </c>
    </row>
    <row r="4355" spans="1:2" x14ac:dyDescent="0.25">
      <c r="A4355" s="37" t="s">
        <v>13887</v>
      </c>
      <c r="B4355" s="38" t="s">
        <v>4419</v>
      </c>
    </row>
    <row r="4356" spans="1:2" x14ac:dyDescent="0.25">
      <c r="A4356" s="37" t="s">
        <v>13888</v>
      </c>
      <c r="B4356" s="38" t="s">
        <v>4420</v>
      </c>
    </row>
    <row r="4357" spans="1:2" x14ac:dyDescent="0.25">
      <c r="A4357" s="37" t="s">
        <v>13889</v>
      </c>
      <c r="B4357" s="38" t="s">
        <v>4421</v>
      </c>
    </row>
    <row r="4358" spans="1:2" x14ac:dyDescent="0.25">
      <c r="A4358" s="37" t="s">
        <v>13890</v>
      </c>
      <c r="B4358" s="38" t="s">
        <v>4422</v>
      </c>
    </row>
    <row r="4359" spans="1:2" x14ac:dyDescent="0.25">
      <c r="A4359" s="37" t="s">
        <v>13891</v>
      </c>
      <c r="B4359" s="38" t="s">
        <v>4423</v>
      </c>
    </row>
    <row r="4360" spans="1:2" x14ac:dyDescent="0.25">
      <c r="A4360" s="37" t="s">
        <v>13892</v>
      </c>
      <c r="B4360" s="38" t="s">
        <v>4424</v>
      </c>
    </row>
    <row r="4361" spans="1:2" x14ac:dyDescent="0.25">
      <c r="A4361" s="37" t="s">
        <v>13893</v>
      </c>
      <c r="B4361" s="38" t="s">
        <v>4425</v>
      </c>
    </row>
    <row r="4362" spans="1:2" x14ac:dyDescent="0.25">
      <c r="A4362" s="37" t="s">
        <v>13894</v>
      </c>
      <c r="B4362" s="38" t="s">
        <v>4426</v>
      </c>
    </row>
    <row r="4363" spans="1:2" x14ac:dyDescent="0.25">
      <c r="A4363" s="37" t="s">
        <v>13895</v>
      </c>
      <c r="B4363" s="38" t="s">
        <v>4427</v>
      </c>
    </row>
    <row r="4364" spans="1:2" x14ac:dyDescent="0.25">
      <c r="A4364" s="37" t="s">
        <v>13896</v>
      </c>
      <c r="B4364" s="38" t="s">
        <v>4428</v>
      </c>
    </row>
    <row r="4365" spans="1:2" x14ac:dyDescent="0.25">
      <c r="A4365" s="37" t="s">
        <v>13897</v>
      </c>
      <c r="B4365" s="38" t="s">
        <v>4429</v>
      </c>
    </row>
    <row r="4366" spans="1:2" x14ac:dyDescent="0.25">
      <c r="A4366" s="37" t="s">
        <v>13898</v>
      </c>
      <c r="B4366" s="38" t="s">
        <v>4430</v>
      </c>
    </row>
    <row r="4367" spans="1:2" x14ac:dyDescent="0.25">
      <c r="A4367" s="37" t="s">
        <v>13899</v>
      </c>
      <c r="B4367" s="38" t="s">
        <v>4431</v>
      </c>
    </row>
    <row r="4368" spans="1:2" x14ac:dyDescent="0.25">
      <c r="A4368" s="37" t="s">
        <v>13900</v>
      </c>
      <c r="B4368" s="38" t="s">
        <v>4432</v>
      </c>
    </row>
    <row r="4369" spans="1:2" x14ac:dyDescent="0.25">
      <c r="A4369" s="37" t="s">
        <v>13901</v>
      </c>
      <c r="B4369" s="38" t="s">
        <v>4433</v>
      </c>
    </row>
    <row r="4370" spans="1:2" x14ac:dyDescent="0.25">
      <c r="A4370" s="37" t="s">
        <v>13902</v>
      </c>
      <c r="B4370" s="38" t="s">
        <v>4434</v>
      </c>
    </row>
    <row r="4371" spans="1:2" x14ac:dyDescent="0.25">
      <c r="A4371" s="37" t="s">
        <v>13903</v>
      </c>
      <c r="B4371" s="38" t="s">
        <v>4435</v>
      </c>
    </row>
    <row r="4372" spans="1:2" x14ac:dyDescent="0.25">
      <c r="A4372" s="37" t="s">
        <v>13904</v>
      </c>
      <c r="B4372" s="38" t="s">
        <v>4436</v>
      </c>
    </row>
    <row r="4373" spans="1:2" x14ac:dyDescent="0.25">
      <c r="A4373" s="37" t="s">
        <v>13905</v>
      </c>
      <c r="B4373" s="38" t="s">
        <v>4437</v>
      </c>
    </row>
    <row r="4374" spans="1:2" x14ac:dyDescent="0.25">
      <c r="A4374" s="37" t="s">
        <v>13906</v>
      </c>
      <c r="B4374" s="38" t="s">
        <v>4438</v>
      </c>
    </row>
    <row r="4375" spans="1:2" x14ac:dyDescent="0.25">
      <c r="A4375" s="37" t="s">
        <v>13907</v>
      </c>
      <c r="B4375" s="38" t="s">
        <v>4439</v>
      </c>
    </row>
    <row r="4376" spans="1:2" x14ac:dyDescent="0.25">
      <c r="A4376" s="37" t="s">
        <v>13908</v>
      </c>
      <c r="B4376" s="38" t="s">
        <v>4440</v>
      </c>
    </row>
    <row r="4377" spans="1:2" x14ac:dyDescent="0.25">
      <c r="A4377" s="37" t="s">
        <v>13909</v>
      </c>
      <c r="B4377" s="38" t="s">
        <v>4441</v>
      </c>
    </row>
    <row r="4378" spans="1:2" x14ac:dyDescent="0.25">
      <c r="A4378" s="37" t="s">
        <v>13910</v>
      </c>
      <c r="B4378" s="38" t="s">
        <v>4442</v>
      </c>
    </row>
    <row r="4379" spans="1:2" x14ac:dyDescent="0.25">
      <c r="A4379" s="37" t="s">
        <v>13911</v>
      </c>
      <c r="B4379" s="38" t="s">
        <v>4443</v>
      </c>
    </row>
    <row r="4380" spans="1:2" x14ac:dyDescent="0.25">
      <c r="A4380" s="37" t="s">
        <v>13912</v>
      </c>
      <c r="B4380" s="38" t="s">
        <v>4444</v>
      </c>
    </row>
    <row r="4381" spans="1:2" x14ac:dyDescent="0.25">
      <c r="A4381" s="37" t="s">
        <v>13913</v>
      </c>
      <c r="B4381" s="38" t="s">
        <v>4445</v>
      </c>
    </row>
    <row r="4382" spans="1:2" x14ac:dyDescent="0.25">
      <c r="A4382" s="37" t="s">
        <v>13914</v>
      </c>
      <c r="B4382" s="38" t="s">
        <v>4446</v>
      </c>
    </row>
    <row r="4383" spans="1:2" x14ac:dyDescent="0.25">
      <c r="A4383" s="37" t="s">
        <v>13915</v>
      </c>
      <c r="B4383" s="38" t="s">
        <v>4447</v>
      </c>
    </row>
    <row r="4384" spans="1:2" x14ac:dyDescent="0.25">
      <c r="A4384" s="37" t="s">
        <v>13916</v>
      </c>
      <c r="B4384" s="38" t="s">
        <v>4448</v>
      </c>
    </row>
    <row r="4385" spans="1:2" x14ac:dyDescent="0.25">
      <c r="A4385" s="37" t="s">
        <v>13917</v>
      </c>
      <c r="B4385" s="38" t="s">
        <v>4449</v>
      </c>
    </row>
    <row r="4386" spans="1:2" x14ac:dyDescent="0.25">
      <c r="A4386" s="37" t="s">
        <v>13918</v>
      </c>
      <c r="B4386" s="38" t="s">
        <v>4450</v>
      </c>
    </row>
    <row r="4387" spans="1:2" x14ac:dyDescent="0.25">
      <c r="A4387" s="37" t="s">
        <v>13919</v>
      </c>
      <c r="B4387" s="38" t="s">
        <v>4451</v>
      </c>
    </row>
    <row r="4388" spans="1:2" x14ac:dyDescent="0.25">
      <c r="A4388" s="37" t="s">
        <v>13920</v>
      </c>
      <c r="B4388" s="38" t="s">
        <v>4452</v>
      </c>
    </row>
    <row r="4389" spans="1:2" x14ac:dyDescent="0.25">
      <c r="A4389" s="37" t="s">
        <v>13921</v>
      </c>
      <c r="B4389" s="38" t="s">
        <v>4453</v>
      </c>
    </row>
    <row r="4390" spans="1:2" x14ac:dyDescent="0.25">
      <c r="A4390" s="37" t="s">
        <v>13922</v>
      </c>
      <c r="B4390" s="38" t="s">
        <v>4454</v>
      </c>
    </row>
    <row r="4391" spans="1:2" x14ac:dyDescent="0.25">
      <c r="A4391" s="37" t="s">
        <v>13923</v>
      </c>
      <c r="B4391" s="38" t="s">
        <v>4455</v>
      </c>
    </row>
    <row r="4392" spans="1:2" x14ac:dyDescent="0.25">
      <c r="A4392" s="37" t="s">
        <v>13924</v>
      </c>
      <c r="B4392" s="38" t="s">
        <v>4456</v>
      </c>
    </row>
    <row r="4393" spans="1:2" x14ac:dyDescent="0.25">
      <c r="A4393" s="37" t="s">
        <v>13925</v>
      </c>
      <c r="B4393" s="38" t="s">
        <v>4457</v>
      </c>
    </row>
    <row r="4394" spans="1:2" x14ac:dyDescent="0.25">
      <c r="A4394" s="37" t="s">
        <v>13926</v>
      </c>
      <c r="B4394" s="38" t="s">
        <v>4458</v>
      </c>
    </row>
    <row r="4395" spans="1:2" x14ac:dyDescent="0.25">
      <c r="A4395" s="37" t="s">
        <v>13927</v>
      </c>
      <c r="B4395" s="38" t="s">
        <v>4459</v>
      </c>
    </row>
    <row r="4396" spans="1:2" x14ac:dyDescent="0.25">
      <c r="A4396" s="37" t="s">
        <v>13928</v>
      </c>
      <c r="B4396" s="38" t="s">
        <v>4460</v>
      </c>
    </row>
    <row r="4397" spans="1:2" x14ac:dyDescent="0.25">
      <c r="A4397" s="37" t="s">
        <v>13929</v>
      </c>
      <c r="B4397" s="38" t="s">
        <v>4461</v>
      </c>
    </row>
    <row r="4398" spans="1:2" x14ac:dyDescent="0.25">
      <c r="A4398" s="37" t="s">
        <v>13930</v>
      </c>
      <c r="B4398" s="38" t="s">
        <v>4462</v>
      </c>
    </row>
    <row r="4399" spans="1:2" x14ac:dyDescent="0.25">
      <c r="A4399" s="37" t="s">
        <v>13931</v>
      </c>
      <c r="B4399" s="38" t="s">
        <v>4463</v>
      </c>
    </row>
    <row r="4400" spans="1:2" x14ac:dyDescent="0.25">
      <c r="A4400" s="37" t="s">
        <v>13932</v>
      </c>
      <c r="B4400" s="38" t="s">
        <v>4464</v>
      </c>
    </row>
    <row r="4401" spans="1:2" x14ac:dyDescent="0.25">
      <c r="A4401" s="37" t="s">
        <v>13933</v>
      </c>
      <c r="B4401" s="38" t="s">
        <v>4465</v>
      </c>
    </row>
    <row r="4402" spans="1:2" x14ac:dyDescent="0.25">
      <c r="A4402" s="37" t="s">
        <v>13934</v>
      </c>
      <c r="B4402" s="38" t="s">
        <v>4466</v>
      </c>
    </row>
    <row r="4403" spans="1:2" x14ac:dyDescent="0.25">
      <c r="A4403" s="37" t="s">
        <v>13935</v>
      </c>
      <c r="B4403" s="38" t="s">
        <v>4467</v>
      </c>
    </row>
    <row r="4404" spans="1:2" x14ac:dyDescent="0.25">
      <c r="A4404" s="37" t="s">
        <v>13936</v>
      </c>
      <c r="B4404" s="38" t="s">
        <v>4468</v>
      </c>
    </row>
    <row r="4405" spans="1:2" x14ac:dyDescent="0.25">
      <c r="A4405" s="37" t="s">
        <v>13937</v>
      </c>
      <c r="B4405" s="38" t="s">
        <v>4469</v>
      </c>
    </row>
    <row r="4406" spans="1:2" x14ac:dyDescent="0.25">
      <c r="A4406" s="37" t="s">
        <v>13938</v>
      </c>
      <c r="B4406" s="38" t="s">
        <v>4470</v>
      </c>
    </row>
    <row r="4407" spans="1:2" x14ac:dyDescent="0.25">
      <c r="A4407" s="37" t="s">
        <v>13939</v>
      </c>
      <c r="B4407" s="38" t="s">
        <v>4471</v>
      </c>
    </row>
    <row r="4408" spans="1:2" x14ac:dyDescent="0.25">
      <c r="A4408" s="37" t="s">
        <v>13940</v>
      </c>
      <c r="B4408" s="38" t="s">
        <v>4472</v>
      </c>
    </row>
    <row r="4409" spans="1:2" x14ac:dyDescent="0.25">
      <c r="A4409" s="37" t="s">
        <v>13941</v>
      </c>
      <c r="B4409" s="38" t="s">
        <v>4473</v>
      </c>
    </row>
    <row r="4410" spans="1:2" x14ac:dyDescent="0.25">
      <c r="A4410" s="37" t="s">
        <v>13942</v>
      </c>
      <c r="B4410" s="38" t="s">
        <v>4474</v>
      </c>
    </row>
    <row r="4411" spans="1:2" x14ac:dyDescent="0.25">
      <c r="A4411" s="37" t="s">
        <v>13943</v>
      </c>
      <c r="B4411" s="38" t="s">
        <v>4475</v>
      </c>
    </row>
    <row r="4412" spans="1:2" x14ac:dyDescent="0.25">
      <c r="A4412" s="37" t="s">
        <v>13944</v>
      </c>
      <c r="B4412" s="38" t="s">
        <v>4476</v>
      </c>
    </row>
    <row r="4413" spans="1:2" x14ac:dyDescent="0.25">
      <c r="A4413" s="37" t="s">
        <v>13945</v>
      </c>
      <c r="B4413" s="38" t="s">
        <v>4477</v>
      </c>
    </row>
    <row r="4414" spans="1:2" x14ac:dyDescent="0.25">
      <c r="A4414" s="37" t="s">
        <v>13946</v>
      </c>
      <c r="B4414" s="38" t="s">
        <v>4478</v>
      </c>
    </row>
    <row r="4415" spans="1:2" x14ac:dyDescent="0.25">
      <c r="A4415" s="37" t="s">
        <v>13947</v>
      </c>
      <c r="B4415" s="38" t="s">
        <v>4479</v>
      </c>
    </row>
    <row r="4416" spans="1:2" x14ac:dyDescent="0.25">
      <c r="A4416" s="37" t="s">
        <v>13948</v>
      </c>
      <c r="B4416" s="38" t="s">
        <v>4480</v>
      </c>
    </row>
    <row r="4417" spans="1:2" x14ac:dyDescent="0.25">
      <c r="A4417" s="37" t="s">
        <v>13949</v>
      </c>
      <c r="B4417" s="38" t="s">
        <v>4481</v>
      </c>
    </row>
    <row r="4418" spans="1:2" x14ac:dyDescent="0.25">
      <c r="A4418" s="37" t="s">
        <v>13950</v>
      </c>
      <c r="B4418" s="38" t="s">
        <v>4482</v>
      </c>
    </row>
    <row r="4419" spans="1:2" x14ac:dyDescent="0.25">
      <c r="A4419" s="37" t="s">
        <v>13951</v>
      </c>
      <c r="B4419" s="38" t="s">
        <v>4483</v>
      </c>
    </row>
    <row r="4420" spans="1:2" x14ac:dyDescent="0.25">
      <c r="A4420" s="37" t="s">
        <v>13952</v>
      </c>
      <c r="B4420" s="38" t="s">
        <v>4484</v>
      </c>
    </row>
    <row r="4421" spans="1:2" x14ac:dyDescent="0.25">
      <c r="A4421" s="37" t="s">
        <v>13953</v>
      </c>
      <c r="B4421" s="38" t="s">
        <v>4485</v>
      </c>
    </row>
    <row r="4422" spans="1:2" x14ac:dyDescent="0.25">
      <c r="A4422" s="37" t="s">
        <v>13954</v>
      </c>
      <c r="B4422" s="38" t="s">
        <v>4486</v>
      </c>
    </row>
    <row r="4423" spans="1:2" x14ac:dyDescent="0.25">
      <c r="A4423" s="37" t="s">
        <v>13955</v>
      </c>
      <c r="B4423" s="38" t="s">
        <v>4487</v>
      </c>
    </row>
    <row r="4424" spans="1:2" x14ac:dyDescent="0.25">
      <c r="A4424" s="37" t="s">
        <v>13956</v>
      </c>
      <c r="B4424" s="38" t="s">
        <v>4488</v>
      </c>
    </row>
    <row r="4425" spans="1:2" x14ac:dyDescent="0.25">
      <c r="A4425" s="37" t="s">
        <v>13957</v>
      </c>
      <c r="B4425" s="38" t="s">
        <v>4489</v>
      </c>
    </row>
    <row r="4426" spans="1:2" x14ac:dyDescent="0.25">
      <c r="A4426" s="37" t="s">
        <v>13958</v>
      </c>
      <c r="B4426" s="38" t="s">
        <v>4490</v>
      </c>
    </row>
    <row r="4427" spans="1:2" x14ac:dyDescent="0.25">
      <c r="A4427" s="37" t="s">
        <v>13959</v>
      </c>
      <c r="B4427" s="38" t="s">
        <v>4491</v>
      </c>
    </row>
    <row r="4428" spans="1:2" x14ac:dyDescent="0.25">
      <c r="A4428" s="37" t="s">
        <v>13960</v>
      </c>
      <c r="B4428" s="38" t="s">
        <v>4492</v>
      </c>
    </row>
    <row r="4429" spans="1:2" x14ac:dyDescent="0.25">
      <c r="A4429" s="37" t="s">
        <v>13961</v>
      </c>
      <c r="B4429" s="38" t="s">
        <v>4493</v>
      </c>
    </row>
    <row r="4430" spans="1:2" x14ac:dyDescent="0.25">
      <c r="A4430" s="37" t="s">
        <v>13962</v>
      </c>
      <c r="B4430" s="38" t="s">
        <v>4494</v>
      </c>
    </row>
    <row r="4431" spans="1:2" x14ac:dyDescent="0.25">
      <c r="A4431" s="37" t="s">
        <v>13963</v>
      </c>
      <c r="B4431" s="38" t="s">
        <v>4495</v>
      </c>
    </row>
    <row r="4432" spans="1:2" x14ac:dyDescent="0.25">
      <c r="A4432" s="37" t="s">
        <v>13964</v>
      </c>
      <c r="B4432" s="38" t="s">
        <v>4496</v>
      </c>
    </row>
    <row r="4433" spans="1:2" x14ac:dyDescent="0.25">
      <c r="A4433" s="37" t="s">
        <v>13965</v>
      </c>
      <c r="B4433" s="38" t="s">
        <v>4497</v>
      </c>
    </row>
    <row r="4434" spans="1:2" x14ac:dyDescent="0.25">
      <c r="A4434" s="37" t="s">
        <v>13966</v>
      </c>
      <c r="B4434" s="38" t="s">
        <v>4498</v>
      </c>
    </row>
    <row r="4435" spans="1:2" x14ac:dyDescent="0.25">
      <c r="A4435" s="37" t="s">
        <v>13967</v>
      </c>
      <c r="B4435" s="38" t="s">
        <v>4499</v>
      </c>
    </row>
    <row r="4436" spans="1:2" x14ac:dyDescent="0.25">
      <c r="A4436" s="37" t="s">
        <v>13968</v>
      </c>
      <c r="B4436" s="38" t="s">
        <v>4500</v>
      </c>
    </row>
    <row r="4437" spans="1:2" x14ac:dyDescent="0.25">
      <c r="A4437" s="37" t="s">
        <v>13969</v>
      </c>
      <c r="B4437" s="38" t="s">
        <v>4501</v>
      </c>
    </row>
    <row r="4438" spans="1:2" x14ac:dyDescent="0.25">
      <c r="A4438" s="37" t="s">
        <v>13970</v>
      </c>
      <c r="B4438" s="38" t="s">
        <v>4502</v>
      </c>
    </row>
    <row r="4439" spans="1:2" x14ac:dyDescent="0.25">
      <c r="A4439" s="37" t="s">
        <v>13971</v>
      </c>
      <c r="B4439" s="38" t="s">
        <v>4503</v>
      </c>
    </row>
    <row r="4440" spans="1:2" x14ac:dyDescent="0.25">
      <c r="A4440" s="37" t="s">
        <v>13972</v>
      </c>
      <c r="B4440" s="38" t="s">
        <v>4504</v>
      </c>
    </row>
    <row r="4441" spans="1:2" x14ac:dyDescent="0.25">
      <c r="A4441" s="37" t="s">
        <v>13973</v>
      </c>
      <c r="B4441" s="38" t="s">
        <v>4505</v>
      </c>
    </row>
    <row r="4442" spans="1:2" x14ac:dyDescent="0.25">
      <c r="A4442" s="37" t="s">
        <v>13974</v>
      </c>
      <c r="B4442" s="38" t="s">
        <v>4506</v>
      </c>
    </row>
    <row r="4443" spans="1:2" x14ac:dyDescent="0.25">
      <c r="A4443" s="37" t="s">
        <v>13975</v>
      </c>
      <c r="B4443" s="38" t="s">
        <v>4507</v>
      </c>
    </row>
    <row r="4444" spans="1:2" x14ac:dyDescent="0.25">
      <c r="A4444" s="37" t="s">
        <v>13976</v>
      </c>
      <c r="B4444" s="38" t="s">
        <v>4508</v>
      </c>
    </row>
    <row r="4445" spans="1:2" x14ac:dyDescent="0.25">
      <c r="A4445" s="37" t="s">
        <v>13977</v>
      </c>
      <c r="B4445" s="38" t="s">
        <v>4509</v>
      </c>
    </row>
    <row r="4446" spans="1:2" x14ac:dyDescent="0.25">
      <c r="A4446" s="37" t="s">
        <v>13978</v>
      </c>
      <c r="B4446" s="38" t="s">
        <v>4510</v>
      </c>
    </row>
    <row r="4447" spans="1:2" x14ac:dyDescent="0.25">
      <c r="A4447" s="37" t="s">
        <v>13979</v>
      </c>
      <c r="B4447" s="38" t="s">
        <v>4511</v>
      </c>
    </row>
    <row r="4448" spans="1:2" x14ac:dyDescent="0.25">
      <c r="A4448" s="37" t="s">
        <v>13980</v>
      </c>
      <c r="B4448" s="38" t="s">
        <v>4512</v>
      </c>
    </row>
    <row r="4449" spans="1:2" x14ac:dyDescent="0.25">
      <c r="A4449" s="37" t="s">
        <v>13981</v>
      </c>
      <c r="B4449" s="38" t="s">
        <v>4513</v>
      </c>
    </row>
    <row r="4450" spans="1:2" x14ac:dyDescent="0.25">
      <c r="A4450" s="37" t="s">
        <v>13982</v>
      </c>
      <c r="B4450" s="38" t="s">
        <v>4514</v>
      </c>
    </row>
    <row r="4451" spans="1:2" x14ac:dyDescent="0.25">
      <c r="A4451" s="37" t="s">
        <v>13983</v>
      </c>
      <c r="B4451" s="38" t="s">
        <v>4515</v>
      </c>
    </row>
    <row r="4452" spans="1:2" x14ac:dyDescent="0.25">
      <c r="A4452" s="37" t="s">
        <v>13984</v>
      </c>
      <c r="B4452" s="38" t="s">
        <v>4516</v>
      </c>
    </row>
    <row r="4453" spans="1:2" x14ac:dyDescent="0.25">
      <c r="A4453" s="37" t="s">
        <v>13985</v>
      </c>
      <c r="B4453" s="38" t="s">
        <v>4517</v>
      </c>
    </row>
    <row r="4454" spans="1:2" x14ac:dyDescent="0.25">
      <c r="A4454" s="37" t="s">
        <v>13986</v>
      </c>
      <c r="B4454" s="38" t="s">
        <v>4518</v>
      </c>
    </row>
    <row r="4455" spans="1:2" x14ac:dyDescent="0.25">
      <c r="A4455" s="37" t="s">
        <v>13987</v>
      </c>
      <c r="B4455" s="38" t="s">
        <v>4519</v>
      </c>
    </row>
    <row r="4456" spans="1:2" x14ac:dyDescent="0.25">
      <c r="A4456" s="37" t="s">
        <v>13988</v>
      </c>
      <c r="B4456" s="38" t="s">
        <v>4520</v>
      </c>
    </row>
    <row r="4457" spans="1:2" x14ac:dyDescent="0.25">
      <c r="A4457" s="37" t="s">
        <v>13989</v>
      </c>
      <c r="B4457" s="38" t="s">
        <v>4521</v>
      </c>
    </row>
    <row r="4458" spans="1:2" x14ac:dyDescent="0.25">
      <c r="A4458" s="37" t="s">
        <v>13990</v>
      </c>
      <c r="B4458" s="38" t="s">
        <v>4522</v>
      </c>
    </row>
    <row r="4459" spans="1:2" x14ac:dyDescent="0.25">
      <c r="A4459" s="37" t="s">
        <v>13991</v>
      </c>
      <c r="B4459" s="38" t="s">
        <v>4523</v>
      </c>
    </row>
    <row r="4460" spans="1:2" x14ac:dyDescent="0.25">
      <c r="A4460" s="37" t="s">
        <v>13992</v>
      </c>
      <c r="B4460" s="38" t="s">
        <v>4524</v>
      </c>
    </row>
    <row r="4461" spans="1:2" x14ac:dyDescent="0.25">
      <c r="A4461" s="37" t="s">
        <v>13993</v>
      </c>
      <c r="B4461" s="38" t="s">
        <v>4525</v>
      </c>
    </row>
    <row r="4462" spans="1:2" x14ac:dyDescent="0.25">
      <c r="A4462" s="37" t="s">
        <v>13994</v>
      </c>
      <c r="B4462" s="38" t="s">
        <v>4526</v>
      </c>
    </row>
    <row r="4463" spans="1:2" x14ac:dyDescent="0.25">
      <c r="A4463" s="37" t="s">
        <v>13995</v>
      </c>
      <c r="B4463" s="38" t="s">
        <v>4527</v>
      </c>
    </row>
    <row r="4464" spans="1:2" x14ac:dyDescent="0.25">
      <c r="A4464" s="37" t="s">
        <v>13996</v>
      </c>
      <c r="B4464" s="38" t="s">
        <v>4528</v>
      </c>
    </row>
    <row r="4465" spans="1:2" x14ac:dyDescent="0.25">
      <c r="A4465" s="37" t="s">
        <v>13997</v>
      </c>
      <c r="B4465" s="38" t="s">
        <v>4529</v>
      </c>
    </row>
    <row r="4466" spans="1:2" x14ac:dyDescent="0.25">
      <c r="A4466" s="37" t="s">
        <v>13998</v>
      </c>
      <c r="B4466" s="38" t="s">
        <v>4530</v>
      </c>
    </row>
    <row r="4467" spans="1:2" x14ac:dyDescent="0.25">
      <c r="A4467" s="37" t="s">
        <v>13999</v>
      </c>
      <c r="B4467" s="38" t="s">
        <v>4531</v>
      </c>
    </row>
    <row r="4468" spans="1:2" x14ac:dyDescent="0.25">
      <c r="A4468" s="37" t="s">
        <v>14000</v>
      </c>
      <c r="B4468" s="38" t="s">
        <v>4532</v>
      </c>
    </row>
    <row r="4469" spans="1:2" x14ac:dyDescent="0.25">
      <c r="A4469" s="37" t="s">
        <v>14001</v>
      </c>
      <c r="B4469" s="38" t="s">
        <v>4533</v>
      </c>
    </row>
    <row r="4470" spans="1:2" x14ac:dyDescent="0.25">
      <c r="A4470" s="37" t="s">
        <v>14002</v>
      </c>
      <c r="B4470" s="38" t="s">
        <v>4534</v>
      </c>
    </row>
    <row r="4471" spans="1:2" x14ac:dyDescent="0.25">
      <c r="A4471" s="37" t="s">
        <v>14003</v>
      </c>
      <c r="B4471" s="38" t="s">
        <v>4535</v>
      </c>
    </row>
    <row r="4472" spans="1:2" x14ac:dyDescent="0.25">
      <c r="A4472" s="37" t="s">
        <v>14004</v>
      </c>
      <c r="B4472" s="38" t="s">
        <v>4536</v>
      </c>
    </row>
    <row r="4473" spans="1:2" x14ac:dyDescent="0.25">
      <c r="A4473" s="37" t="s">
        <v>14005</v>
      </c>
      <c r="B4473" s="38" t="s">
        <v>4537</v>
      </c>
    </row>
    <row r="4474" spans="1:2" x14ac:dyDescent="0.25">
      <c r="A4474" s="37" t="s">
        <v>14006</v>
      </c>
      <c r="B4474" s="38" t="s">
        <v>4538</v>
      </c>
    </row>
    <row r="4475" spans="1:2" x14ac:dyDescent="0.25">
      <c r="A4475" s="37" t="s">
        <v>14007</v>
      </c>
      <c r="B4475" s="38" t="s">
        <v>4539</v>
      </c>
    </row>
    <row r="4476" spans="1:2" x14ac:dyDescent="0.25">
      <c r="A4476" s="37" t="s">
        <v>14008</v>
      </c>
      <c r="B4476" s="38" t="s">
        <v>4540</v>
      </c>
    </row>
    <row r="4477" spans="1:2" x14ac:dyDescent="0.25">
      <c r="A4477" s="37" t="s">
        <v>14009</v>
      </c>
      <c r="B4477" s="38" t="s">
        <v>4541</v>
      </c>
    </row>
    <row r="4478" spans="1:2" x14ac:dyDescent="0.25">
      <c r="A4478" s="37" t="s">
        <v>14010</v>
      </c>
      <c r="B4478" s="38" t="s">
        <v>4542</v>
      </c>
    </row>
    <row r="4479" spans="1:2" x14ac:dyDescent="0.25">
      <c r="A4479" s="37" t="s">
        <v>14011</v>
      </c>
      <c r="B4479" s="38" t="s">
        <v>4543</v>
      </c>
    </row>
    <row r="4480" spans="1:2" x14ac:dyDescent="0.25">
      <c r="A4480" s="37" t="s">
        <v>14012</v>
      </c>
      <c r="B4480" s="38" t="s">
        <v>4544</v>
      </c>
    </row>
    <row r="4481" spans="1:2" x14ac:dyDescent="0.25">
      <c r="A4481" s="37" t="s">
        <v>14013</v>
      </c>
      <c r="B4481" s="38" t="s">
        <v>4545</v>
      </c>
    </row>
    <row r="4482" spans="1:2" x14ac:dyDescent="0.25">
      <c r="A4482" s="37" t="s">
        <v>14014</v>
      </c>
      <c r="B4482" s="38" t="s">
        <v>4546</v>
      </c>
    </row>
    <row r="4483" spans="1:2" x14ac:dyDescent="0.25">
      <c r="A4483" s="37" t="s">
        <v>14015</v>
      </c>
      <c r="B4483" s="38" t="s">
        <v>4547</v>
      </c>
    </row>
    <row r="4484" spans="1:2" x14ac:dyDescent="0.25">
      <c r="A4484" s="37" t="s">
        <v>14016</v>
      </c>
      <c r="B4484" s="38" t="s">
        <v>4548</v>
      </c>
    </row>
    <row r="4485" spans="1:2" x14ac:dyDescent="0.25">
      <c r="A4485" s="37" t="s">
        <v>14017</v>
      </c>
      <c r="B4485" s="38" t="s">
        <v>4549</v>
      </c>
    </row>
    <row r="4486" spans="1:2" x14ac:dyDescent="0.25">
      <c r="A4486" s="37" t="s">
        <v>14018</v>
      </c>
      <c r="B4486" s="38" t="s">
        <v>4550</v>
      </c>
    </row>
    <row r="4487" spans="1:2" x14ac:dyDescent="0.25">
      <c r="A4487" s="37" t="s">
        <v>14019</v>
      </c>
      <c r="B4487" s="38" t="s">
        <v>4551</v>
      </c>
    </row>
    <row r="4488" spans="1:2" x14ac:dyDescent="0.25">
      <c r="A4488" s="37" t="s">
        <v>14020</v>
      </c>
      <c r="B4488" s="38" t="s">
        <v>4552</v>
      </c>
    </row>
    <row r="4489" spans="1:2" x14ac:dyDescent="0.25">
      <c r="A4489" s="37" t="s">
        <v>14021</v>
      </c>
      <c r="B4489" s="38" t="s">
        <v>4553</v>
      </c>
    </row>
    <row r="4490" spans="1:2" x14ac:dyDescent="0.25">
      <c r="A4490" s="37" t="s">
        <v>14022</v>
      </c>
      <c r="B4490" s="38" t="s">
        <v>4554</v>
      </c>
    </row>
    <row r="4491" spans="1:2" x14ac:dyDescent="0.25">
      <c r="A4491" s="37" t="s">
        <v>14023</v>
      </c>
      <c r="B4491" s="38" t="s">
        <v>4555</v>
      </c>
    </row>
    <row r="4492" spans="1:2" x14ac:dyDescent="0.25">
      <c r="A4492" s="37" t="s">
        <v>14024</v>
      </c>
      <c r="B4492" s="38" t="s">
        <v>4556</v>
      </c>
    </row>
    <row r="4493" spans="1:2" x14ac:dyDescent="0.25">
      <c r="A4493" s="37" t="s">
        <v>14025</v>
      </c>
      <c r="B4493" s="38" t="s">
        <v>4557</v>
      </c>
    </row>
    <row r="4494" spans="1:2" x14ac:dyDescent="0.25">
      <c r="A4494" s="37" t="s">
        <v>14026</v>
      </c>
      <c r="B4494" s="38" t="s">
        <v>4558</v>
      </c>
    </row>
    <row r="4495" spans="1:2" x14ac:dyDescent="0.25">
      <c r="A4495" s="37" t="s">
        <v>14027</v>
      </c>
      <c r="B4495" s="38" t="s">
        <v>4559</v>
      </c>
    </row>
    <row r="4496" spans="1:2" x14ac:dyDescent="0.25">
      <c r="A4496" s="37" t="s">
        <v>14028</v>
      </c>
      <c r="B4496" s="38" t="s">
        <v>4560</v>
      </c>
    </row>
    <row r="4497" spans="1:2" x14ac:dyDescent="0.25">
      <c r="A4497" s="37" t="s">
        <v>14029</v>
      </c>
      <c r="B4497" s="38" t="s">
        <v>4561</v>
      </c>
    </row>
    <row r="4498" spans="1:2" x14ac:dyDescent="0.25">
      <c r="A4498" s="37" t="s">
        <v>14030</v>
      </c>
      <c r="B4498" s="38" t="s">
        <v>4562</v>
      </c>
    </row>
    <row r="4499" spans="1:2" x14ac:dyDescent="0.25">
      <c r="A4499" s="37" t="s">
        <v>14031</v>
      </c>
      <c r="B4499" s="38" t="s">
        <v>4563</v>
      </c>
    </row>
    <row r="4500" spans="1:2" x14ac:dyDescent="0.25">
      <c r="A4500" s="37" t="s">
        <v>14032</v>
      </c>
      <c r="B4500" s="38" t="s">
        <v>4564</v>
      </c>
    </row>
    <row r="4501" spans="1:2" x14ac:dyDescent="0.25">
      <c r="A4501" s="37" t="s">
        <v>14033</v>
      </c>
      <c r="B4501" s="38" t="s">
        <v>4565</v>
      </c>
    </row>
    <row r="4502" spans="1:2" x14ac:dyDescent="0.25">
      <c r="A4502" s="37" t="s">
        <v>14034</v>
      </c>
      <c r="B4502" s="38" t="s">
        <v>4566</v>
      </c>
    </row>
    <row r="4503" spans="1:2" x14ac:dyDescent="0.25">
      <c r="A4503" s="37" t="s">
        <v>14035</v>
      </c>
      <c r="B4503" s="38" t="s">
        <v>4567</v>
      </c>
    </row>
    <row r="4504" spans="1:2" x14ac:dyDescent="0.25">
      <c r="A4504" s="37" t="s">
        <v>14036</v>
      </c>
      <c r="B4504" s="38" t="s">
        <v>4568</v>
      </c>
    </row>
    <row r="4505" spans="1:2" x14ac:dyDescent="0.25">
      <c r="A4505" s="37" t="s">
        <v>14037</v>
      </c>
      <c r="B4505" s="38" t="s">
        <v>4569</v>
      </c>
    </row>
    <row r="4506" spans="1:2" x14ac:dyDescent="0.25">
      <c r="A4506" s="37" t="s">
        <v>14038</v>
      </c>
      <c r="B4506" s="38" t="s">
        <v>4570</v>
      </c>
    </row>
    <row r="4507" spans="1:2" x14ac:dyDescent="0.25">
      <c r="A4507" s="37" t="s">
        <v>14039</v>
      </c>
      <c r="B4507" s="38" t="s">
        <v>4571</v>
      </c>
    </row>
    <row r="4508" spans="1:2" x14ac:dyDescent="0.25">
      <c r="A4508" s="37" t="s">
        <v>14040</v>
      </c>
      <c r="B4508" s="38" t="s">
        <v>4572</v>
      </c>
    </row>
    <row r="4509" spans="1:2" x14ac:dyDescent="0.25">
      <c r="A4509" s="37" t="s">
        <v>14041</v>
      </c>
      <c r="B4509" s="38" t="s">
        <v>4573</v>
      </c>
    </row>
    <row r="4510" spans="1:2" x14ac:dyDescent="0.25">
      <c r="A4510" s="37" t="s">
        <v>14042</v>
      </c>
      <c r="B4510" s="38" t="s">
        <v>4574</v>
      </c>
    </row>
    <row r="4511" spans="1:2" x14ac:dyDescent="0.25">
      <c r="A4511" s="37" t="s">
        <v>14043</v>
      </c>
      <c r="B4511" s="38" t="s">
        <v>4575</v>
      </c>
    </row>
    <row r="4512" spans="1:2" x14ac:dyDescent="0.25">
      <c r="A4512" s="37" t="s">
        <v>14044</v>
      </c>
      <c r="B4512" s="38" t="s">
        <v>4576</v>
      </c>
    </row>
    <row r="4513" spans="1:2" x14ac:dyDescent="0.25">
      <c r="A4513" s="37" t="s">
        <v>14045</v>
      </c>
      <c r="B4513" s="38" t="s">
        <v>4577</v>
      </c>
    </row>
    <row r="4514" spans="1:2" x14ac:dyDescent="0.25">
      <c r="A4514" s="37" t="s">
        <v>14046</v>
      </c>
      <c r="B4514" s="38" t="s">
        <v>4578</v>
      </c>
    </row>
    <row r="4515" spans="1:2" x14ac:dyDescent="0.25">
      <c r="A4515" s="37" t="s">
        <v>14047</v>
      </c>
      <c r="B4515" s="38" t="s">
        <v>4579</v>
      </c>
    </row>
    <row r="4516" spans="1:2" x14ac:dyDescent="0.25">
      <c r="A4516" s="37" t="s">
        <v>14048</v>
      </c>
      <c r="B4516" s="38" t="s">
        <v>4580</v>
      </c>
    </row>
    <row r="4517" spans="1:2" x14ac:dyDescent="0.25">
      <c r="A4517" s="37" t="s">
        <v>14049</v>
      </c>
      <c r="B4517" s="38" t="s">
        <v>4581</v>
      </c>
    </row>
    <row r="4518" spans="1:2" x14ac:dyDescent="0.25">
      <c r="A4518" s="37" t="s">
        <v>14050</v>
      </c>
      <c r="B4518" s="38" t="s">
        <v>4582</v>
      </c>
    </row>
    <row r="4519" spans="1:2" x14ac:dyDescent="0.25">
      <c r="A4519" s="37" t="s">
        <v>14051</v>
      </c>
      <c r="B4519" s="38" t="s">
        <v>4583</v>
      </c>
    </row>
    <row r="4520" spans="1:2" x14ac:dyDescent="0.25">
      <c r="A4520" s="37" t="s">
        <v>14052</v>
      </c>
      <c r="B4520" s="38" t="s">
        <v>4584</v>
      </c>
    </row>
    <row r="4521" spans="1:2" x14ac:dyDescent="0.25">
      <c r="A4521" s="37" t="s">
        <v>14053</v>
      </c>
      <c r="B4521" s="38" t="s">
        <v>4585</v>
      </c>
    </row>
    <row r="4522" spans="1:2" x14ac:dyDescent="0.25">
      <c r="A4522" s="37" t="s">
        <v>14054</v>
      </c>
      <c r="B4522" s="38" t="s">
        <v>4586</v>
      </c>
    </row>
    <row r="4523" spans="1:2" x14ac:dyDescent="0.25">
      <c r="A4523" s="37" t="s">
        <v>14055</v>
      </c>
      <c r="B4523" s="38" t="s">
        <v>4587</v>
      </c>
    </row>
    <row r="4524" spans="1:2" x14ac:dyDescent="0.25">
      <c r="A4524" s="37" t="s">
        <v>14056</v>
      </c>
      <c r="B4524" s="38" t="s">
        <v>4588</v>
      </c>
    </row>
    <row r="4525" spans="1:2" x14ac:dyDescent="0.25">
      <c r="A4525" s="37" t="s">
        <v>14057</v>
      </c>
      <c r="B4525" s="38" t="s">
        <v>4589</v>
      </c>
    </row>
    <row r="4526" spans="1:2" x14ac:dyDescent="0.25">
      <c r="A4526" s="37" t="s">
        <v>14058</v>
      </c>
      <c r="B4526" s="38" t="s">
        <v>4590</v>
      </c>
    </row>
    <row r="4527" spans="1:2" x14ac:dyDescent="0.25">
      <c r="A4527" s="37" t="s">
        <v>14059</v>
      </c>
      <c r="B4527" s="38" t="s">
        <v>4591</v>
      </c>
    </row>
    <row r="4528" spans="1:2" x14ac:dyDescent="0.25">
      <c r="A4528" s="37" t="s">
        <v>14060</v>
      </c>
      <c r="B4528" s="38" t="s">
        <v>4592</v>
      </c>
    </row>
    <row r="4529" spans="1:2" x14ac:dyDescent="0.25">
      <c r="A4529" s="37" t="s">
        <v>14061</v>
      </c>
      <c r="B4529" s="38" t="s">
        <v>4593</v>
      </c>
    </row>
    <row r="4530" spans="1:2" x14ac:dyDescent="0.25">
      <c r="A4530" s="37" t="s">
        <v>14062</v>
      </c>
      <c r="B4530" s="38" t="s">
        <v>4594</v>
      </c>
    </row>
    <row r="4531" spans="1:2" x14ac:dyDescent="0.25">
      <c r="A4531" s="37" t="s">
        <v>14063</v>
      </c>
      <c r="B4531" s="38" t="s">
        <v>4595</v>
      </c>
    </row>
    <row r="4532" spans="1:2" x14ac:dyDescent="0.25">
      <c r="A4532" s="37" t="s">
        <v>14064</v>
      </c>
      <c r="B4532" s="38" t="s">
        <v>4596</v>
      </c>
    </row>
    <row r="4533" spans="1:2" x14ac:dyDescent="0.25">
      <c r="A4533" s="37" t="s">
        <v>14065</v>
      </c>
      <c r="B4533" s="38" t="s">
        <v>4597</v>
      </c>
    </row>
    <row r="4534" spans="1:2" x14ac:dyDescent="0.25">
      <c r="A4534" s="37" t="s">
        <v>14066</v>
      </c>
      <c r="B4534" s="38" t="s">
        <v>4598</v>
      </c>
    </row>
    <row r="4535" spans="1:2" x14ac:dyDescent="0.25">
      <c r="A4535" s="37" t="s">
        <v>14067</v>
      </c>
      <c r="B4535" s="38" t="s">
        <v>4599</v>
      </c>
    </row>
    <row r="4536" spans="1:2" x14ac:dyDescent="0.25">
      <c r="A4536" s="37" t="s">
        <v>14068</v>
      </c>
      <c r="B4536" s="38" t="s">
        <v>4600</v>
      </c>
    </row>
    <row r="4537" spans="1:2" x14ac:dyDescent="0.25">
      <c r="A4537" s="37" t="s">
        <v>14069</v>
      </c>
      <c r="B4537" s="38" t="s">
        <v>4601</v>
      </c>
    </row>
    <row r="4538" spans="1:2" x14ac:dyDescent="0.25">
      <c r="A4538" s="37" t="s">
        <v>14070</v>
      </c>
      <c r="B4538" s="38" t="s">
        <v>4602</v>
      </c>
    </row>
    <row r="4539" spans="1:2" x14ac:dyDescent="0.25">
      <c r="A4539" s="37" t="s">
        <v>14071</v>
      </c>
      <c r="B4539" s="38" t="s">
        <v>4603</v>
      </c>
    </row>
    <row r="4540" spans="1:2" x14ac:dyDescent="0.25">
      <c r="A4540" s="37" t="s">
        <v>14072</v>
      </c>
      <c r="B4540" s="38" t="s">
        <v>4604</v>
      </c>
    </row>
    <row r="4541" spans="1:2" x14ac:dyDescent="0.25">
      <c r="A4541" s="37" t="s">
        <v>14073</v>
      </c>
      <c r="B4541" s="38" t="s">
        <v>4605</v>
      </c>
    </row>
    <row r="4542" spans="1:2" x14ac:dyDescent="0.25">
      <c r="A4542" s="37" t="s">
        <v>14074</v>
      </c>
      <c r="B4542" s="38" t="s">
        <v>4606</v>
      </c>
    </row>
    <row r="4543" spans="1:2" x14ac:dyDescent="0.25">
      <c r="A4543" s="37" t="s">
        <v>14075</v>
      </c>
      <c r="B4543" s="38" t="s">
        <v>4607</v>
      </c>
    </row>
    <row r="4544" spans="1:2" x14ac:dyDescent="0.25">
      <c r="A4544" s="37" t="s">
        <v>14076</v>
      </c>
      <c r="B4544" s="38" t="s">
        <v>4608</v>
      </c>
    </row>
    <row r="4545" spans="1:2" x14ac:dyDescent="0.25">
      <c r="A4545" s="37" t="s">
        <v>14077</v>
      </c>
      <c r="B4545" s="38" t="s">
        <v>4609</v>
      </c>
    </row>
    <row r="4546" spans="1:2" x14ac:dyDescent="0.25">
      <c r="A4546" s="37" t="s">
        <v>14078</v>
      </c>
      <c r="B4546" s="38" t="s">
        <v>4610</v>
      </c>
    </row>
    <row r="4547" spans="1:2" x14ac:dyDescent="0.25">
      <c r="A4547" s="37" t="s">
        <v>14079</v>
      </c>
      <c r="B4547" s="38" t="s">
        <v>4611</v>
      </c>
    </row>
    <row r="4548" spans="1:2" x14ac:dyDescent="0.25">
      <c r="A4548" s="37" t="s">
        <v>14080</v>
      </c>
      <c r="B4548" s="38" t="s">
        <v>4612</v>
      </c>
    </row>
    <row r="4549" spans="1:2" x14ac:dyDescent="0.25">
      <c r="A4549" s="37" t="s">
        <v>14081</v>
      </c>
      <c r="B4549" s="38" t="s">
        <v>4613</v>
      </c>
    </row>
    <row r="4550" spans="1:2" x14ac:dyDescent="0.25">
      <c r="A4550" s="37" t="s">
        <v>14082</v>
      </c>
      <c r="B4550" s="38" t="s">
        <v>4614</v>
      </c>
    </row>
    <row r="4551" spans="1:2" x14ac:dyDescent="0.25">
      <c r="A4551" s="37" t="s">
        <v>14083</v>
      </c>
      <c r="B4551" s="38" t="s">
        <v>4615</v>
      </c>
    </row>
    <row r="4552" spans="1:2" x14ac:dyDescent="0.25">
      <c r="A4552" s="37" t="s">
        <v>14084</v>
      </c>
      <c r="B4552" s="38" t="s">
        <v>4616</v>
      </c>
    </row>
    <row r="4553" spans="1:2" x14ac:dyDescent="0.25">
      <c r="A4553" s="37" t="s">
        <v>14085</v>
      </c>
      <c r="B4553" s="38" t="s">
        <v>4617</v>
      </c>
    </row>
    <row r="4554" spans="1:2" x14ac:dyDescent="0.25">
      <c r="A4554" s="37" t="s">
        <v>14086</v>
      </c>
      <c r="B4554" s="38" t="s">
        <v>4618</v>
      </c>
    </row>
    <row r="4555" spans="1:2" x14ac:dyDescent="0.25">
      <c r="A4555" s="37" t="s">
        <v>14087</v>
      </c>
      <c r="B4555" s="38" t="s">
        <v>4619</v>
      </c>
    </row>
    <row r="4556" spans="1:2" x14ac:dyDescent="0.25">
      <c r="A4556" s="37" t="s">
        <v>14088</v>
      </c>
      <c r="B4556" s="38" t="s">
        <v>4620</v>
      </c>
    </row>
    <row r="4557" spans="1:2" x14ac:dyDescent="0.25">
      <c r="A4557" s="37" t="s">
        <v>14089</v>
      </c>
      <c r="B4557" s="38" t="s">
        <v>4621</v>
      </c>
    </row>
    <row r="4558" spans="1:2" x14ac:dyDescent="0.25">
      <c r="A4558" s="37" t="s">
        <v>14090</v>
      </c>
      <c r="B4558" s="38" t="s">
        <v>4622</v>
      </c>
    </row>
    <row r="4559" spans="1:2" x14ac:dyDescent="0.25">
      <c r="A4559" s="37" t="s">
        <v>14091</v>
      </c>
      <c r="B4559" s="38" t="s">
        <v>4623</v>
      </c>
    </row>
    <row r="4560" spans="1:2" x14ac:dyDescent="0.25">
      <c r="A4560" s="37" t="s">
        <v>14092</v>
      </c>
      <c r="B4560" s="38" t="s">
        <v>4624</v>
      </c>
    </row>
    <row r="4561" spans="1:2" x14ac:dyDescent="0.25">
      <c r="A4561" s="37" t="s">
        <v>14093</v>
      </c>
      <c r="B4561" s="38" t="s">
        <v>4625</v>
      </c>
    </row>
    <row r="4562" spans="1:2" x14ac:dyDescent="0.25">
      <c r="A4562" s="37" t="s">
        <v>14094</v>
      </c>
      <c r="B4562" s="38" t="s">
        <v>4626</v>
      </c>
    </row>
    <row r="4563" spans="1:2" x14ac:dyDescent="0.25">
      <c r="A4563" s="37" t="s">
        <v>14095</v>
      </c>
      <c r="B4563" s="38" t="s">
        <v>4627</v>
      </c>
    </row>
    <row r="4564" spans="1:2" x14ac:dyDescent="0.25">
      <c r="A4564" s="37" t="s">
        <v>14096</v>
      </c>
      <c r="B4564" s="38" t="s">
        <v>4628</v>
      </c>
    </row>
    <row r="4565" spans="1:2" x14ac:dyDescent="0.25">
      <c r="A4565" s="37" t="s">
        <v>14097</v>
      </c>
      <c r="B4565" s="38" t="s">
        <v>4629</v>
      </c>
    </row>
    <row r="4566" spans="1:2" x14ac:dyDescent="0.25">
      <c r="A4566" s="37" t="s">
        <v>14098</v>
      </c>
      <c r="B4566" s="38" t="s">
        <v>4630</v>
      </c>
    </row>
    <row r="4567" spans="1:2" x14ac:dyDescent="0.25">
      <c r="A4567" s="37" t="s">
        <v>14099</v>
      </c>
      <c r="B4567" s="38" t="s">
        <v>4631</v>
      </c>
    </row>
    <row r="4568" spans="1:2" x14ac:dyDescent="0.25">
      <c r="A4568" s="37" t="s">
        <v>14100</v>
      </c>
      <c r="B4568" s="38" t="s">
        <v>4632</v>
      </c>
    </row>
    <row r="4569" spans="1:2" x14ac:dyDescent="0.25">
      <c r="A4569" s="37" t="s">
        <v>14101</v>
      </c>
      <c r="B4569" s="38" t="s">
        <v>4633</v>
      </c>
    </row>
    <row r="4570" spans="1:2" x14ac:dyDescent="0.25">
      <c r="A4570" s="37" t="s">
        <v>14102</v>
      </c>
      <c r="B4570" s="38" t="s">
        <v>4634</v>
      </c>
    </row>
    <row r="4571" spans="1:2" x14ac:dyDescent="0.25">
      <c r="A4571" s="37" t="s">
        <v>14103</v>
      </c>
      <c r="B4571" s="38" t="s">
        <v>4635</v>
      </c>
    </row>
    <row r="4572" spans="1:2" x14ac:dyDescent="0.25">
      <c r="A4572" s="37" t="s">
        <v>14104</v>
      </c>
      <c r="B4572" s="38" t="s">
        <v>4636</v>
      </c>
    </row>
    <row r="4573" spans="1:2" x14ac:dyDescent="0.25">
      <c r="A4573" s="37" t="s">
        <v>14105</v>
      </c>
      <c r="B4573" s="38" t="s">
        <v>4637</v>
      </c>
    </row>
    <row r="4574" spans="1:2" x14ac:dyDescent="0.25">
      <c r="A4574" s="37" t="s">
        <v>14106</v>
      </c>
      <c r="B4574" s="38" t="s">
        <v>4638</v>
      </c>
    </row>
    <row r="4575" spans="1:2" x14ac:dyDescent="0.25">
      <c r="A4575" s="37" t="s">
        <v>14107</v>
      </c>
      <c r="B4575" s="38" t="s">
        <v>4639</v>
      </c>
    </row>
    <row r="4576" spans="1:2" x14ac:dyDescent="0.25">
      <c r="A4576" s="37" t="s">
        <v>14108</v>
      </c>
      <c r="B4576" s="38" t="s">
        <v>4640</v>
      </c>
    </row>
    <row r="4577" spans="1:2" x14ac:dyDescent="0.25">
      <c r="A4577" s="37" t="s">
        <v>14109</v>
      </c>
      <c r="B4577" s="38" t="s">
        <v>4641</v>
      </c>
    </row>
    <row r="4578" spans="1:2" x14ac:dyDescent="0.25">
      <c r="A4578" s="37" t="s">
        <v>14110</v>
      </c>
      <c r="B4578" s="38" t="s">
        <v>4642</v>
      </c>
    </row>
    <row r="4579" spans="1:2" x14ac:dyDescent="0.25">
      <c r="A4579" s="37" t="s">
        <v>14111</v>
      </c>
      <c r="B4579" s="38" t="s">
        <v>4643</v>
      </c>
    </row>
    <row r="4580" spans="1:2" x14ac:dyDescent="0.25">
      <c r="A4580" s="37" t="s">
        <v>14112</v>
      </c>
      <c r="B4580" s="38" t="s">
        <v>4644</v>
      </c>
    </row>
    <row r="4581" spans="1:2" x14ac:dyDescent="0.25">
      <c r="A4581" s="37" t="s">
        <v>14113</v>
      </c>
      <c r="B4581" s="38" t="s">
        <v>4645</v>
      </c>
    </row>
    <row r="4582" spans="1:2" x14ac:dyDescent="0.25">
      <c r="A4582" s="37" t="s">
        <v>14114</v>
      </c>
      <c r="B4582" s="38" t="s">
        <v>4646</v>
      </c>
    </row>
    <row r="4583" spans="1:2" x14ac:dyDescent="0.25">
      <c r="A4583" s="37" t="s">
        <v>14115</v>
      </c>
      <c r="B4583" s="38" t="s">
        <v>4647</v>
      </c>
    </row>
    <row r="4584" spans="1:2" x14ac:dyDescent="0.25">
      <c r="A4584" s="37" t="s">
        <v>14116</v>
      </c>
      <c r="B4584" s="38" t="s">
        <v>4648</v>
      </c>
    </row>
    <row r="4585" spans="1:2" x14ac:dyDescent="0.25">
      <c r="A4585" s="37" t="s">
        <v>14117</v>
      </c>
      <c r="B4585" s="38" t="s">
        <v>4649</v>
      </c>
    </row>
    <row r="4586" spans="1:2" x14ac:dyDescent="0.25">
      <c r="A4586" s="37" t="s">
        <v>14118</v>
      </c>
      <c r="B4586" s="38" t="s">
        <v>4650</v>
      </c>
    </row>
    <row r="4587" spans="1:2" x14ac:dyDescent="0.25">
      <c r="A4587" s="37" t="s">
        <v>14119</v>
      </c>
      <c r="B4587" s="38" t="s">
        <v>4651</v>
      </c>
    </row>
    <row r="4588" spans="1:2" x14ac:dyDescent="0.25">
      <c r="A4588" s="37" t="s">
        <v>14120</v>
      </c>
      <c r="B4588" s="38" t="s">
        <v>4652</v>
      </c>
    </row>
    <row r="4589" spans="1:2" x14ac:dyDescent="0.25">
      <c r="A4589" s="37" t="s">
        <v>14121</v>
      </c>
      <c r="B4589" s="38" t="s">
        <v>4653</v>
      </c>
    </row>
    <row r="4590" spans="1:2" x14ac:dyDescent="0.25">
      <c r="A4590" s="37" t="s">
        <v>14122</v>
      </c>
      <c r="B4590" s="38" t="s">
        <v>4654</v>
      </c>
    </row>
    <row r="4591" spans="1:2" x14ac:dyDescent="0.25">
      <c r="A4591" s="37" t="s">
        <v>14123</v>
      </c>
      <c r="B4591" s="38" t="s">
        <v>4655</v>
      </c>
    </row>
    <row r="4592" spans="1:2" x14ac:dyDescent="0.25">
      <c r="A4592" s="37" t="s">
        <v>14124</v>
      </c>
      <c r="B4592" s="38" t="s">
        <v>4656</v>
      </c>
    </row>
    <row r="4593" spans="1:2" x14ac:dyDescent="0.25">
      <c r="A4593" s="37" t="s">
        <v>14125</v>
      </c>
      <c r="B4593" s="38" t="s">
        <v>4657</v>
      </c>
    </row>
    <row r="4594" spans="1:2" x14ac:dyDescent="0.25">
      <c r="A4594" s="37" t="s">
        <v>14126</v>
      </c>
      <c r="B4594" s="38" t="s">
        <v>4658</v>
      </c>
    </row>
    <row r="4595" spans="1:2" x14ac:dyDescent="0.25">
      <c r="A4595" s="37" t="s">
        <v>14127</v>
      </c>
      <c r="B4595" s="38" t="s">
        <v>4659</v>
      </c>
    </row>
    <row r="4596" spans="1:2" x14ac:dyDescent="0.25">
      <c r="A4596" s="37" t="s">
        <v>14128</v>
      </c>
      <c r="B4596" s="38" t="s">
        <v>4660</v>
      </c>
    </row>
    <row r="4597" spans="1:2" x14ac:dyDescent="0.25">
      <c r="A4597" s="37" t="s">
        <v>14129</v>
      </c>
      <c r="B4597" s="38" t="s">
        <v>4661</v>
      </c>
    </row>
    <row r="4598" spans="1:2" x14ac:dyDescent="0.25">
      <c r="A4598" s="37" t="s">
        <v>14130</v>
      </c>
      <c r="B4598" s="38" t="s">
        <v>4662</v>
      </c>
    </row>
    <row r="4599" spans="1:2" x14ac:dyDescent="0.25">
      <c r="A4599" s="37" t="s">
        <v>14131</v>
      </c>
      <c r="B4599" s="38" t="s">
        <v>4663</v>
      </c>
    </row>
    <row r="4600" spans="1:2" x14ac:dyDescent="0.25">
      <c r="A4600" s="37" t="s">
        <v>14132</v>
      </c>
      <c r="B4600" s="38" t="s">
        <v>4664</v>
      </c>
    </row>
    <row r="4601" spans="1:2" x14ac:dyDescent="0.25">
      <c r="A4601" s="37" t="s">
        <v>14133</v>
      </c>
      <c r="B4601" s="38" t="s">
        <v>4665</v>
      </c>
    </row>
    <row r="4602" spans="1:2" x14ac:dyDescent="0.25">
      <c r="A4602" s="37" t="s">
        <v>14134</v>
      </c>
      <c r="B4602" s="38" t="s">
        <v>4666</v>
      </c>
    </row>
    <row r="4603" spans="1:2" x14ac:dyDescent="0.25">
      <c r="A4603" s="37" t="s">
        <v>14135</v>
      </c>
      <c r="B4603" s="38" t="s">
        <v>4667</v>
      </c>
    </row>
    <row r="4604" spans="1:2" x14ac:dyDescent="0.25">
      <c r="A4604" s="37" t="s">
        <v>14136</v>
      </c>
      <c r="B4604" s="38" t="s">
        <v>1856</v>
      </c>
    </row>
    <row r="4605" spans="1:2" x14ac:dyDescent="0.25">
      <c r="A4605" s="37" t="s">
        <v>14137</v>
      </c>
      <c r="B4605" s="38" t="s">
        <v>4668</v>
      </c>
    </row>
    <row r="4606" spans="1:2" x14ac:dyDescent="0.25">
      <c r="A4606" s="37" t="s">
        <v>14138</v>
      </c>
      <c r="B4606" s="38" t="s">
        <v>4669</v>
      </c>
    </row>
    <row r="4607" spans="1:2" x14ac:dyDescent="0.25">
      <c r="A4607" s="37" t="s">
        <v>14139</v>
      </c>
      <c r="B4607" s="38" t="s">
        <v>4670</v>
      </c>
    </row>
    <row r="4608" spans="1:2" x14ac:dyDescent="0.25">
      <c r="A4608" s="37" t="s">
        <v>14140</v>
      </c>
      <c r="B4608" s="38" t="s">
        <v>4671</v>
      </c>
    </row>
    <row r="4609" spans="1:2" x14ac:dyDescent="0.25">
      <c r="A4609" s="37" t="s">
        <v>14141</v>
      </c>
      <c r="B4609" s="38" t="s">
        <v>4672</v>
      </c>
    </row>
    <row r="4610" spans="1:2" x14ac:dyDescent="0.25">
      <c r="A4610" s="37" t="s">
        <v>14142</v>
      </c>
      <c r="B4610" s="38" t="s">
        <v>4673</v>
      </c>
    </row>
    <row r="4611" spans="1:2" x14ac:dyDescent="0.25">
      <c r="A4611" s="37" t="s">
        <v>14143</v>
      </c>
      <c r="B4611" s="38" t="s">
        <v>4674</v>
      </c>
    </row>
    <row r="4612" spans="1:2" x14ac:dyDescent="0.25">
      <c r="A4612" s="37" t="s">
        <v>14144</v>
      </c>
      <c r="B4612" s="38" t="s">
        <v>4675</v>
      </c>
    </row>
    <row r="4613" spans="1:2" x14ac:dyDescent="0.25">
      <c r="A4613" s="37" t="s">
        <v>14145</v>
      </c>
      <c r="B4613" s="38" t="s">
        <v>4676</v>
      </c>
    </row>
    <row r="4614" spans="1:2" x14ac:dyDescent="0.25">
      <c r="A4614" s="37" t="s">
        <v>14146</v>
      </c>
      <c r="B4614" s="38" t="s">
        <v>4677</v>
      </c>
    </row>
    <row r="4615" spans="1:2" x14ac:dyDescent="0.25">
      <c r="A4615" s="37" t="s">
        <v>14147</v>
      </c>
      <c r="B4615" s="38" t="s">
        <v>4678</v>
      </c>
    </row>
    <row r="4616" spans="1:2" x14ac:dyDescent="0.25">
      <c r="A4616" s="37" t="s">
        <v>14148</v>
      </c>
      <c r="B4616" s="38" t="s">
        <v>4679</v>
      </c>
    </row>
    <row r="4617" spans="1:2" x14ac:dyDescent="0.25">
      <c r="A4617" s="37" t="s">
        <v>14149</v>
      </c>
      <c r="B4617" s="38" t="s">
        <v>4680</v>
      </c>
    </row>
    <row r="4618" spans="1:2" x14ac:dyDescent="0.25">
      <c r="A4618" s="37" t="s">
        <v>14150</v>
      </c>
      <c r="B4618" s="38" t="s">
        <v>4681</v>
      </c>
    </row>
    <row r="4619" spans="1:2" x14ac:dyDescent="0.25">
      <c r="A4619" s="37" t="s">
        <v>14151</v>
      </c>
      <c r="B4619" s="38" t="s">
        <v>4682</v>
      </c>
    </row>
    <row r="4620" spans="1:2" x14ac:dyDescent="0.25">
      <c r="A4620" s="37" t="s">
        <v>14152</v>
      </c>
      <c r="B4620" s="38" t="s">
        <v>4683</v>
      </c>
    </row>
    <row r="4621" spans="1:2" x14ac:dyDescent="0.25">
      <c r="A4621" s="37" t="s">
        <v>14153</v>
      </c>
      <c r="B4621" s="38" t="s">
        <v>4684</v>
      </c>
    </row>
    <row r="4622" spans="1:2" x14ac:dyDescent="0.25">
      <c r="A4622" s="37" t="s">
        <v>14154</v>
      </c>
      <c r="B4622" s="38" t="s">
        <v>4685</v>
      </c>
    </row>
    <row r="4623" spans="1:2" x14ac:dyDescent="0.25">
      <c r="A4623" s="37" t="s">
        <v>14155</v>
      </c>
      <c r="B4623" s="38" t="s">
        <v>4686</v>
      </c>
    </row>
    <row r="4624" spans="1:2" x14ac:dyDescent="0.25">
      <c r="A4624" s="37" t="s">
        <v>14156</v>
      </c>
      <c r="B4624" s="38" t="s">
        <v>4687</v>
      </c>
    </row>
    <row r="4625" spans="1:2" x14ac:dyDescent="0.25">
      <c r="A4625" s="37" t="s">
        <v>14157</v>
      </c>
      <c r="B4625" s="38" t="s">
        <v>4688</v>
      </c>
    </row>
    <row r="4626" spans="1:2" x14ac:dyDescent="0.25">
      <c r="A4626" s="37" t="s">
        <v>14158</v>
      </c>
      <c r="B4626" s="38" t="s">
        <v>4689</v>
      </c>
    </row>
    <row r="4627" spans="1:2" x14ac:dyDescent="0.25">
      <c r="A4627" s="37" t="s">
        <v>14159</v>
      </c>
      <c r="B4627" s="38" t="s">
        <v>4690</v>
      </c>
    </row>
    <row r="4628" spans="1:2" x14ac:dyDescent="0.25">
      <c r="A4628" s="37" t="s">
        <v>14160</v>
      </c>
      <c r="B4628" s="38" t="s">
        <v>4691</v>
      </c>
    </row>
    <row r="4629" spans="1:2" x14ac:dyDescent="0.25">
      <c r="A4629" s="37" t="s">
        <v>14161</v>
      </c>
      <c r="B4629" s="38" t="s">
        <v>4692</v>
      </c>
    </row>
    <row r="4630" spans="1:2" x14ac:dyDescent="0.25">
      <c r="A4630" s="37" t="s">
        <v>14162</v>
      </c>
      <c r="B4630" s="38" t="s">
        <v>4693</v>
      </c>
    </row>
    <row r="4631" spans="1:2" x14ac:dyDescent="0.25">
      <c r="A4631" s="37" t="s">
        <v>14163</v>
      </c>
      <c r="B4631" s="38" t="s">
        <v>4694</v>
      </c>
    </row>
    <row r="4632" spans="1:2" x14ac:dyDescent="0.25">
      <c r="A4632" s="37" t="s">
        <v>14164</v>
      </c>
      <c r="B4632" s="38" t="s">
        <v>4695</v>
      </c>
    </row>
    <row r="4633" spans="1:2" x14ac:dyDescent="0.25">
      <c r="A4633" s="37" t="s">
        <v>14165</v>
      </c>
      <c r="B4633" s="38" t="s">
        <v>4696</v>
      </c>
    </row>
    <row r="4634" spans="1:2" x14ac:dyDescent="0.25">
      <c r="A4634" s="37" t="s">
        <v>14166</v>
      </c>
      <c r="B4634" s="38" t="s">
        <v>4697</v>
      </c>
    </row>
    <row r="4635" spans="1:2" x14ac:dyDescent="0.25">
      <c r="A4635" s="37" t="s">
        <v>14167</v>
      </c>
      <c r="B4635" s="38" t="s">
        <v>4698</v>
      </c>
    </row>
    <row r="4636" spans="1:2" x14ac:dyDescent="0.25">
      <c r="A4636" s="37" t="s">
        <v>14168</v>
      </c>
      <c r="B4636" s="38" t="s">
        <v>4699</v>
      </c>
    </row>
    <row r="4637" spans="1:2" x14ac:dyDescent="0.25">
      <c r="A4637" s="37" t="s">
        <v>14169</v>
      </c>
      <c r="B4637" s="38" t="s">
        <v>4700</v>
      </c>
    </row>
    <row r="4638" spans="1:2" x14ac:dyDescent="0.25">
      <c r="A4638" s="37" t="s">
        <v>14170</v>
      </c>
      <c r="B4638" s="38" t="s">
        <v>4701</v>
      </c>
    </row>
    <row r="4639" spans="1:2" x14ac:dyDescent="0.25">
      <c r="A4639" s="37" t="s">
        <v>14171</v>
      </c>
      <c r="B4639" s="38" t="s">
        <v>4702</v>
      </c>
    </row>
    <row r="4640" spans="1:2" x14ac:dyDescent="0.25">
      <c r="A4640" s="37" t="s">
        <v>14172</v>
      </c>
      <c r="B4640" s="38" t="s">
        <v>4703</v>
      </c>
    </row>
    <row r="4641" spans="1:2" x14ac:dyDescent="0.25">
      <c r="A4641" s="37" t="s">
        <v>14173</v>
      </c>
      <c r="B4641" s="38" t="s">
        <v>4704</v>
      </c>
    </row>
    <row r="4642" spans="1:2" x14ac:dyDescent="0.25">
      <c r="A4642" s="37" t="s">
        <v>14174</v>
      </c>
      <c r="B4642" s="38" t="s">
        <v>4705</v>
      </c>
    </row>
    <row r="4643" spans="1:2" x14ac:dyDescent="0.25">
      <c r="A4643" s="37" t="s">
        <v>14175</v>
      </c>
      <c r="B4643" s="38" t="s">
        <v>4706</v>
      </c>
    </row>
    <row r="4644" spans="1:2" x14ac:dyDescent="0.25">
      <c r="A4644" s="37" t="s">
        <v>14176</v>
      </c>
      <c r="B4644" s="38" t="s">
        <v>4707</v>
      </c>
    </row>
    <row r="4645" spans="1:2" x14ac:dyDescent="0.25">
      <c r="A4645" s="37" t="s">
        <v>14177</v>
      </c>
      <c r="B4645" s="38" t="s">
        <v>4708</v>
      </c>
    </row>
    <row r="4646" spans="1:2" x14ac:dyDescent="0.25">
      <c r="A4646" s="37" t="s">
        <v>14178</v>
      </c>
      <c r="B4646" s="38" t="s">
        <v>4709</v>
      </c>
    </row>
    <row r="4647" spans="1:2" x14ac:dyDescent="0.25">
      <c r="A4647" s="37" t="s">
        <v>14179</v>
      </c>
      <c r="B4647" s="38" t="s">
        <v>4710</v>
      </c>
    </row>
    <row r="4648" spans="1:2" x14ac:dyDescent="0.25">
      <c r="A4648" s="37" t="s">
        <v>14180</v>
      </c>
      <c r="B4648" s="38" t="s">
        <v>4711</v>
      </c>
    </row>
    <row r="4649" spans="1:2" x14ac:dyDescent="0.25">
      <c r="A4649" s="37" t="s">
        <v>14181</v>
      </c>
      <c r="B4649" s="38" t="s">
        <v>4712</v>
      </c>
    </row>
    <row r="4650" spans="1:2" x14ac:dyDescent="0.25">
      <c r="A4650" s="37" t="s">
        <v>14182</v>
      </c>
      <c r="B4650" s="38" t="s">
        <v>4713</v>
      </c>
    </row>
    <row r="4651" spans="1:2" x14ac:dyDescent="0.25">
      <c r="A4651" s="37" t="s">
        <v>14183</v>
      </c>
      <c r="B4651" s="38" t="s">
        <v>4714</v>
      </c>
    </row>
    <row r="4652" spans="1:2" x14ac:dyDescent="0.25">
      <c r="A4652" s="37" t="s">
        <v>14184</v>
      </c>
      <c r="B4652" s="38" t="s">
        <v>4715</v>
      </c>
    </row>
    <row r="4653" spans="1:2" x14ac:dyDescent="0.25">
      <c r="A4653" s="37" t="s">
        <v>14185</v>
      </c>
      <c r="B4653" s="38" t="s">
        <v>4716</v>
      </c>
    </row>
    <row r="4654" spans="1:2" x14ac:dyDescent="0.25">
      <c r="A4654" s="37" t="s">
        <v>14186</v>
      </c>
      <c r="B4654" s="38" t="s">
        <v>4717</v>
      </c>
    </row>
    <row r="4655" spans="1:2" x14ac:dyDescent="0.25">
      <c r="A4655" s="37" t="s">
        <v>14187</v>
      </c>
      <c r="B4655" s="38" t="s">
        <v>4718</v>
      </c>
    </row>
    <row r="4656" spans="1:2" x14ac:dyDescent="0.25">
      <c r="A4656" s="37" t="s">
        <v>14188</v>
      </c>
      <c r="B4656" s="38" t="s">
        <v>4719</v>
      </c>
    </row>
    <row r="4657" spans="1:2" x14ac:dyDescent="0.25">
      <c r="A4657" s="37" t="s">
        <v>14189</v>
      </c>
      <c r="B4657" s="38" t="s">
        <v>4720</v>
      </c>
    </row>
    <row r="4658" spans="1:2" x14ac:dyDescent="0.25">
      <c r="A4658" s="37" t="s">
        <v>14190</v>
      </c>
      <c r="B4658" s="38" t="s">
        <v>4721</v>
      </c>
    </row>
    <row r="4659" spans="1:2" x14ac:dyDescent="0.25">
      <c r="A4659" s="37" t="s">
        <v>14191</v>
      </c>
      <c r="B4659" s="38" t="s">
        <v>4722</v>
      </c>
    </row>
    <row r="4660" spans="1:2" x14ac:dyDescent="0.25">
      <c r="A4660" s="37" t="s">
        <v>14192</v>
      </c>
      <c r="B4660" s="38" t="s">
        <v>4723</v>
      </c>
    </row>
    <row r="4661" spans="1:2" x14ac:dyDescent="0.25">
      <c r="A4661" s="37" t="s">
        <v>14193</v>
      </c>
      <c r="B4661" s="38" t="s">
        <v>4724</v>
      </c>
    </row>
    <row r="4662" spans="1:2" x14ac:dyDescent="0.25">
      <c r="A4662" s="37" t="s">
        <v>14194</v>
      </c>
      <c r="B4662" s="38" t="s">
        <v>4725</v>
      </c>
    </row>
    <row r="4663" spans="1:2" x14ac:dyDescent="0.25">
      <c r="A4663" s="37" t="s">
        <v>14195</v>
      </c>
      <c r="B4663" s="38" t="s">
        <v>4726</v>
      </c>
    </row>
    <row r="4664" spans="1:2" x14ac:dyDescent="0.25">
      <c r="A4664" s="37" t="s">
        <v>14196</v>
      </c>
      <c r="B4664" s="38" t="s">
        <v>4727</v>
      </c>
    </row>
    <row r="4665" spans="1:2" x14ac:dyDescent="0.25">
      <c r="A4665" s="37" t="s">
        <v>14197</v>
      </c>
      <c r="B4665" s="38" t="s">
        <v>4728</v>
      </c>
    </row>
    <row r="4666" spans="1:2" x14ac:dyDescent="0.25">
      <c r="A4666" s="37" t="s">
        <v>14198</v>
      </c>
      <c r="B4666" s="38" t="s">
        <v>4729</v>
      </c>
    </row>
    <row r="4667" spans="1:2" x14ac:dyDescent="0.25">
      <c r="A4667" s="37" t="s">
        <v>14199</v>
      </c>
      <c r="B4667" s="38" t="s">
        <v>4730</v>
      </c>
    </row>
    <row r="4668" spans="1:2" x14ac:dyDescent="0.25">
      <c r="A4668" s="37" t="s">
        <v>14200</v>
      </c>
      <c r="B4668" s="38" t="s">
        <v>4731</v>
      </c>
    </row>
    <row r="4669" spans="1:2" x14ac:dyDescent="0.25">
      <c r="A4669" s="37" t="s">
        <v>14201</v>
      </c>
      <c r="B4669" s="38" t="s">
        <v>4732</v>
      </c>
    </row>
    <row r="4670" spans="1:2" x14ac:dyDescent="0.25">
      <c r="A4670" s="37" t="s">
        <v>14202</v>
      </c>
      <c r="B4670" s="38" t="s">
        <v>4733</v>
      </c>
    </row>
    <row r="4671" spans="1:2" x14ac:dyDescent="0.25">
      <c r="A4671" s="37" t="s">
        <v>14203</v>
      </c>
      <c r="B4671" s="38" t="s">
        <v>4734</v>
      </c>
    </row>
    <row r="4672" spans="1:2" x14ac:dyDescent="0.25">
      <c r="A4672" s="37" t="s">
        <v>14204</v>
      </c>
      <c r="B4672" s="38" t="s">
        <v>4735</v>
      </c>
    </row>
    <row r="4673" spans="1:2" x14ac:dyDescent="0.25">
      <c r="A4673" s="37" t="s">
        <v>14205</v>
      </c>
      <c r="B4673" s="38" t="s">
        <v>4736</v>
      </c>
    </row>
    <row r="4674" spans="1:2" x14ac:dyDescent="0.25">
      <c r="A4674" s="37" t="s">
        <v>14206</v>
      </c>
      <c r="B4674" s="38" t="s">
        <v>4737</v>
      </c>
    </row>
    <row r="4675" spans="1:2" x14ac:dyDescent="0.25">
      <c r="A4675" s="37" t="s">
        <v>14207</v>
      </c>
      <c r="B4675" s="38" t="s">
        <v>4738</v>
      </c>
    </row>
    <row r="4676" spans="1:2" x14ac:dyDescent="0.25">
      <c r="A4676" s="37" t="s">
        <v>14208</v>
      </c>
      <c r="B4676" s="38" t="s">
        <v>4739</v>
      </c>
    </row>
    <row r="4677" spans="1:2" x14ac:dyDescent="0.25">
      <c r="A4677" s="37" t="s">
        <v>14209</v>
      </c>
      <c r="B4677" s="38" t="s">
        <v>4740</v>
      </c>
    </row>
    <row r="4678" spans="1:2" x14ac:dyDescent="0.25">
      <c r="A4678" s="37" t="s">
        <v>14210</v>
      </c>
      <c r="B4678" s="38" t="s">
        <v>4741</v>
      </c>
    </row>
    <row r="4679" spans="1:2" x14ac:dyDescent="0.25">
      <c r="A4679" s="37" t="s">
        <v>14211</v>
      </c>
      <c r="B4679" s="38" t="s">
        <v>4742</v>
      </c>
    </row>
    <row r="4680" spans="1:2" x14ac:dyDescent="0.25">
      <c r="A4680" s="37" t="s">
        <v>14212</v>
      </c>
      <c r="B4680" s="38" t="s">
        <v>4743</v>
      </c>
    </row>
    <row r="4681" spans="1:2" x14ac:dyDescent="0.25">
      <c r="A4681" s="37" t="s">
        <v>14213</v>
      </c>
      <c r="B4681" s="38" t="s">
        <v>4744</v>
      </c>
    </row>
    <row r="4682" spans="1:2" x14ac:dyDescent="0.25">
      <c r="A4682" s="37" t="s">
        <v>14214</v>
      </c>
      <c r="B4682" s="38" t="s">
        <v>4745</v>
      </c>
    </row>
    <row r="4683" spans="1:2" x14ac:dyDescent="0.25">
      <c r="A4683" s="37" t="s">
        <v>14215</v>
      </c>
      <c r="B4683" s="38" t="s">
        <v>4746</v>
      </c>
    </row>
    <row r="4684" spans="1:2" x14ac:dyDescent="0.25">
      <c r="A4684" s="37" t="s">
        <v>14216</v>
      </c>
      <c r="B4684" s="38" t="s">
        <v>4747</v>
      </c>
    </row>
    <row r="4685" spans="1:2" x14ac:dyDescent="0.25">
      <c r="A4685" s="37" t="s">
        <v>14217</v>
      </c>
      <c r="B4685" s="38" t="s">
        <v>4748</v>
      </c>
    </row>
    <row r="4686" spans="1:2" x14ac:dyDescent="0.25">
      <c r="A4686" s="37" t="s">
        <v>14218</v>
      </c>
      <c r="B4686" s="38" t="s">
        <v>4749</v>
      </c>
    </row>
    <row r="4687" spans="1:2" x14ac:dyDescent="0.25">
      <c r="A4687" s="37" t="s">
        <v>14219</v>
      </c>
      <c r="B4687" s="38" t="s">
        <v>4750</v>
      </c>
    </row>
    <row r="4688" spans="1:2" x14ac:dyDescent="0.25">
      <c r="A4688" s="37" t="s">
        <v>14220</v>
      </c>
      <c r="B4688" s="38" t="s">
        <v>4751</v>
      </c>
    </row>
    <row r="4689" spans="1:2" x14ac:dyDescent="0.25">
      <c r="A4689" s="37" t="s">
        <v>14221</v>
      </c>
      <c r="B4689" s="38" t="s">
        <v>4752</v>
      </c>
    </row>
    <row r="4690" spans="1:2" x14ac:dyDescent="0.25">
      <c r="A4690" s="37" t="s">
        <v>14222</v>
      </c>
      <c r="B4690" s="38" t="s">
        <v>4753</v>
      </c>
    </row>
    <row r="4691" spans="1:2" x14ac:dyDescent="0.25">
      <c r="A4691" s="37" t="s">
        <v>14223</v>
      </c>
      <c r="B4691" s="38" t="s">
        <v>4754</v>
      </c>
    </row>
    <row r="4692" spans="1:2" x14ac:dyDescent="0.25">
      <c r="A4692" s="37" t="s">
        <v>14224</v>
      </c>
      <c r="B4692" s="38" t="s">
        <v>4755</v>
      </c>
    </row>
    <row r="4693" spans="1:2" x14ac:dyDescent="0.25">
      <c r="A4693" s="37" t="s">
        <v>14225</v>
      </c>
      <c r="B4693" s="38" t="s">
        <v>4756</v>
      </c>
    </row>
    <row r="4694" spans="1:2" x14ac:dyDescent="0.25">
      <c r="A4694" s="37" t="s">
        <v>14226</v>
      </c>
      <c r="B4694" s="38" t="s">
        <v>4757</v>
      </c>
    </row>
    <row r="4695" spans="1:2" x14ac:dyDescent="0.25">
      <c r="A4695" s="37" t="s">
        <v>14227</v>
      </c>
      <c r="B4695" s="38" t="s">
        <v>4758</v>
      </c>
    </row>
    <row r="4696" spans="1:2" x14ac:dyDescent="0.25">
      <c r="A4696" s="37" t="s">
        <v>14228</v>
      </c>
      <c r="B4696" s="38" t="s">
        <v>4759</v>
      </c>
    </row>
    <row r="4697" spans="1:2" x14ac:dyDescent="0.25">
      <c r="A4697" s="37" t="s">
        <v>14229</v>
      </c>
      <c r="B4697" s="38" t="s">
        <v>4760</v>
      </c>
    </row>
    <row r="4698" spans="1:2" x14ac:dyDescent="0.25">
      <c r="A4698" s="37" t="s">
        <v>14230</v>
      </c>
      <c r="B4698" s="38" t="s">
        <v>4761</v>
      </c>
    </row>
    <row r="4699" spans="1:2" x14ac:dyDescent="0.25">
      <c r="A4699" s="37" t="s">
        <v>14231</v>
      </c>
      <c r="B4699" s="38" t="s">
        <v>4762</v>
      </c>
    </row>
    <row r="4700" spans="1:2" x14ac:dyDescent="0.25">
      <c r="A4700" s="37" t="s">
        <v>14232</v>
      </c>
      <c r="B4700" s="38" t="s">
        <v>4763</v>
      </c>
    </row>
    <row r="4701" spans="1:2" x14ac:dyDescent="0.25">
      <c r="A4701" s="37" t="s">
        <v>14233</v>
      </c>
      <c r="B4701" s="38" t="s">
        <v>4764</v>
      </c>
    </row>
    <row r="4702" spans="1:2" x14ac:dyDescent="0.25">
      <c r="A4702" s="37" t="s">
        <v>14234</v>
      </c>
      <c r="B4702" s="38" t="s">
        <v>4765</v>
      </c>
    </row>
    <row r="4703" spans="1:2" x14ac:dyDescent="0.25">
      <c r="A4703" s="37" t="s">
        <v>14235</v>
      </c>
      <c r="B4703" s="38" t="s">
        <v>4766</v>
      </c>
    </row>
    <row r="4704" spans="1:2" x14ac:dyDescent="0.25">
      <c r="A4704" s="37" t="s">
        <v>14236</v>
      </c>
      <c r="B4704" s="38" t="s">
        <v>4767</v>
      </c>
    </row>
    <row r="4705" spans="1:2" x14ac:dyDescent="0.25">
      <c r="A4705" s="37" t="s">
        <v>14237</v>
      </c>
      <c r="B4705" s="38" t="s">
        <v>4768</v>
      </c>
    </row>
    <row r="4706" spans="1:2" x14ac:dyDescent="0.25">
      <c r="A4706" s="37" t="s">
        <v>14238</v>
      </c>
      <c r="B4706" s="38" t="s">
        <v>4769</v>
      </c>
    </row>
    <row r="4707" spans="1:2" x14ac:dyDescent="0.25">
      <c r="A4707" s="37" t="s">
        <v>14239</v>
      </c>
      <c r="B4707" s="38" t="s">
        <v>4770</v>
      </c>
    </row>
    <row r="4708" spans="1:2" x14ac:dyDescent="0.25">
      <c r="A4708" s="37" t="s">
        <v>14240</v>
      </c>
      <c r="B4708" s="38" t="s">
        <v>4771</v>
      </c>
    </row>
    <row r="4709" spans="1:2" x14ac:dyDescent="0.25">
      <c r="A4709" s="37" t="s">
        <v>14241</v>
      </c>
      <c r="B4709" s="38" t="s">
        <v>4772</v>
      </c>
    </row>
    <row r="4710" spans="1:2" x14ac:dyDescent="0.25">
      <c r="A4710" s="37" t="s">
        <v>14242</v>
      </c>
      <c r="B4710" s="38" t="s">
        <v>4773</v>
      </c>
    </row>
    <row r="4711" spans="1:2" x14ac:dyDescent="0.25">
      <c r="A4711" s="37" t="s">
        <v>14243</v>
      </c>
      <c r="B4711" s="38" t="s">
        <v>4774</v>
      </c>
    </row>
    <row r="4712" spans="1:2" x14ac:dyDescent="0.25">
      <c r="A4712" s="37" t="s">
        <v>14244</v>
      </c>
      <c r="B4712" s="38" t="s">
        <v>4775</v>
      </c>
    </row>
    <row r="4713" spans="1:2" x14ac:dyDescent="0.25">
      <c r="A4713" s="37" t="s">
        <v>14245</v>
      </c>
      <c r="B4713" s="38" t="s">
        <v>4776</v>
      </c>
    </row>
    <row r="4714" spans="1:2" x14ac:dyDescent="0.25">
      <c r="A4714" s="37" t="s">
        <v>14246</v>
      </c>
      <c r="B4714" s="38" t="s">
        <v>4777</v>
      </c>
    </row>
    <row r="4715" spans="1:2" x14ac:dyDescent="0.25">
      <c r="A4715" s="37" t="s">
        <v>14247</v>
      </c>
      <c r="B4715" s="38" t="s">
        <v>4778</v>
      </c>
    </row>
    <row r="4716" spans="1:2" x14ac:dyDescent="0.25">
      <c r="A4716" s="37" t="s">
        <v>14248</v>
      </c>
      <c r="B4716" s="38" t="s">
        <v>4779</v>
      </c>
    </row>
    <row r="4717" spans="1:2" x14ac:dyDescent="0.25">
      <c r="A4717" s="37" t="s">
        <v>14249</v>
      </c>
      <c r="B4717" s="38" t="s">
        <v>4780</v>
      </c>
    </row>
    <row r="4718" spans="1:2" x14ac:dyDescent="0.25">
      <c r="A4718" s="37" t="s">
        <v>14250</v>
      </c>
      <c r="B4718" s="38" t="s">
        <v>4781</v>
      </c>
    </row>
    <row r="4719" spans="1:2" x14ac:dyDescent="0.25">
      <c r="A4719" s="37" t="s">
        <v>14251</v>
      </c>
      <c r="B4719" s="38" t="s">
        <v>4782</v>
      </c>
    </row>
    <row r="4720" spans="1:2" x14ac:dyDescent="0.25">
      <c r="A4720" s="37" t="s">
        <v>14252</v>
      </c>
      <c r="B4720" s="38" t="s">
        <v>4783</v>
      </c>
    </row>
    <row r="4721" spans="1:2" x14ac:dyDescent="0.25">
      <c r="A4721" s="37" t="s">
        <v>14253</v>
      </c>
      <c r="B4721" s="38" t="s">
        <v>4784</v>
      </c>
    </row>
    <row r="4722" spans="1:2" x14ac:dyDescent="0.25">
      <c r="A4722" s="37" t="s">
        <v>14254</v>
      </c>
      <c r="B4722" s="38" t="s">
        <v>4785</v>
      </c>
    </row>
    <row r="4723" spans="1:2" x14ac:dyDescent="0.25">
      <c r="A4723" s="37" t="s">
        <v>14255</v>
      </c>
      <c r="B4723" s="38" t="s">
        <v>4786</v>
      </c>
    </row>
    <row r="4724" spans="1:2" x14ac:dyDescent="0.25">
      <c r="A4724" s="37" t="s">
        <v>14256</v>
      </c>
      <c r="B4724" s="38" t="s">
        <v>4787</v>
      </c>
    </row>
    <row r="4725" spans="1:2" x14ac:dyDescent="0.25">
      <c r="A4725" s="37" t="s">
        <v>14257</v>
      </c>
      <c r="B4725" s="38" t="s">
        <v>4788</v>
      </c>
    </row>
    <row r="4726" spans="1:2" x14ac:dyDescent="0.25">
      <c r="A4726" s="37" t="s">
        <v>14258</v>
      </c>
      <c r="B4726" s="38" t="s">
        <v>4789</v>
      </c>
    </row>
    <row r="4727" spans="1:2" x14ac:dyDescent="0.25">
      <c r="A4727" s="37" t="s">
        <v>14259</v>
      </c>
      <c r="B4727" s="38" t="s">
        <v>4790</v>
      </c>
    </row>
    <row r="4728" spans="1:2" x14ac:dyDescent="0.25">
      <c r="A4728" s="37" t="s">
        <v>14260</v>
      </c>
      <c r="B4728" s="38" t="s">
        <v>4791</v>
      </c>
    </row>
    <row r="4729" spans="1:2" x14ac:dyDescent="0.25">
      <c r="A4729" s="37" t="s">
        <v>14261</v>
      </c>
      <c r="B4729" s="38" t="s">
        <v>4792</v>
      </c>
    </row>
    <row r="4730" spans="1:2" x14ac:dyDescent="0.25">
      <c r="A4730" s="37" t="s">
        <v>14262</v>
      </c>
      <c r="B4730" s="38" t="s">
        <v>4793</v>
      </c>
    </row>
    <row r="4731" spans="1:2" x14ac:dyDescent="0.25">
      <c r="A4731" s="37" t="s">
        <v>14263</v>
      </c>
      <c r="B4731" s="38" t="s">
        <v>4794</v>
      </c>
    </row>
    <row r="4732" spans="1:2" x14ac:dyDescent="0.25">
      <c r="A4732" s="37" t="s">
        <v>14264</v>
      </c>
      <c r="B4732" s="38" t="s">
        <v>4795</v>
      </c>
    </row>
    <row r="4733" spans="1:2" x14ac:dyDescent="0.25">
      <c r="A4733" s="37" t="s">
        <v>14265</v>
      </c>
      <c r="B4733" s="38" t="s">
        <v>4796</v>
      </c>
    </row>
    <row r="4734" spans="1:2" x14ac:dyDescent="0.25">
      <c r="A4734" s="37" t="s">
        <v>14266</v>
      </c>
      <c r="B4734" s="38" t="s">
        <v>4797</v>
      </c>
    </row>
    <row r="4735" spans="1:2" x14ac:dyDescent="0.25">
      <c r="A4735" s="37" t="s">
        <v>14267</v>
      </c>
      <c r="B4735" s="38" t="s">
        <v>4798</v>
      </c>
    </row>
    <row r="4736" spans="1:2" x14ac:dyDescent="0.25">
      <c r="A4736" s="37" t="s">
        <v>14268</v>
      </c>
      <c r="B4736" s="38" t="s">
        <v>4799</v>
      </c>
    </row>
    <row r="4737" spans="1:2" x14ac:dyDescent="0.25">
      <c r="A4737" s="37" t="s">
        <v>14269</v>
      </c>
      <c r="B4737" s="38" t="s">
        <v>4800</v>
      </c>
    </row>
    <row r="4738" spans="1:2" x14ac:dyDescent="0.25">
      <c r="A4738" s="37" t="s">
        <v>14270</v>
      </c>
      <c r="B4738" s="38" t="s">
        <v>4801</v>
      </c>
    </row>
    <row r="4739" spans="1:2" x14ac:dyDescent="0.25">
      <c r="A4739" s="37" t="s">
        <v>14271</v>
      </c>
      <c r="B4739" s="38" t="s">
        <v>4802</v>
      </c>
    </row>
    <row r="4740" spans="1:2" x14ac:dyDescent="0.25">
      <c r="A4740" s="37" t="s">
        <v>14272</v>
      </c>
      <c r="B4740" s="38" t="s">
        <v>4803</v>
      </c>
    </row>
    <row r="4741" spans="1:2" x14ac:dyDescent="0.25">
      <c r="A4741" s="37" t="s">
        <v>14273</v>
      </c>
      <c r="B4741" s="38" t="s">
        <v>4804</v>
      </c>
    </row>
    <row r="4742" spans="1:2" x14ac:dyDescent="0.25">
      <c r="A4742" s="37" t="s">
        <v>14274</v>
      </c>
      <c r="B4742" s="38" t="s">
        <v>4805</v>
      </c>
    </row>
    <row r="4743" spans="1:2" x14ac:dyDescent="0.25">
      <c r="A4743" s="37" t="s">
        <v>14275</v>
      </c>
      <c r="B4743" s="38" t="s">
        <v>4806</v>
      </c>
    </row>
    <row r="4744" spans="1:2" x14ac:dyDescent="0.25">
      <c r="A4744" s="37" t="s">
        <v>14276</v>
      </c>
      <c r="B4744" s="38" t="s">
        <v>4807</v>
      </c>
    </row>
    <row r="4745" spans="1:2" x14ac:dyDescent="0.25">
      <c r="A4745" s="37" t="s">
        <v>14277</v>
      </c>
      <c r="B4745" s="38" t="s">
        <v>4808</v>
      </c>
    </row>
    <row r="4746" spans="1:2" x14ac:dyDescent="0.25">
      <c r="A4746" s="37" t="s">
        <v>14278</v>
      </c>
      <c r="B4746" s="38" t="s">
        <v>4809</v>
      </c>
    </row>
    <row r="4747" spans="1:2" x14ac:dyDescent="0.25">
      <c r="A4747" s="37" t="s">
        <v>14279</v>
      </c>
      <c r="B4747" s="38" t="s">
        <v>4810</v>
      </c>
    </row>
    <row r="4748" spans="1:2" x14ac:dyDescent="0.25">
      <c r="A4748" s="37" t="s">
        <v>14280</v>
      </c>
      <c r="B4748" s="38" t="s">
        <v>4811</v>
      </c>
    </row>
    <row r="4749" spans="1:2" x14ac:dyDescent="0.25">
      <c r="A4749" s="37" t="s">
        <v>14281</v>
      </c>
      <c r="B4749" s="38" t="s">
        <v>4812</v>
      </c>
    </row>
    <row r="4750" spans="1:2" x14ac:dyDescent="0.25">
      <c r="A4750" s="37" t="s">
        <v>14282</v>
      </c>
      <c r="B4750" s="38" t="s">
        <v>4813</v>
      </c>
    </row>
    <row r="4751" spans="1:2" x14ac:dyDescent="0.25">
      <c r="A4751" s="37" t="s">
        <v>14283</v>
      </c>
      <c r="B4751" s="38" t="s">
        <v>4814</v>
      </c>
    </row>
    <row r="4752" spans="1:2" x14ac:dyDescent="0.25">
      <c r="A4752" s="37" t="s">
        <v>14284</v>
      </c>
      <c r="B4752" s="38" t="s">
        <v>4815</v>
      </c>
    </row>
    <row r="4753" spans="1:2" x14ac:dyDescent="0.25">
      <c r="A4753" s="37" t="s">
        <v>14285</v>
      </c>
      <c r="B4753" s="38" t="s">
        <v>4816</v>
      </c>
    </row>
    <row r="4754" spans="1:2" x14ac:dyDescent="0.25">
      <c r="A4754" s="37" t="s">
        <v>14286</v>
      </c>
      <c r="B4754" s="38" t="s">
        <v>4817</v>
      </c>
    </row>
    <row r="4755" spans="1:2" x14ac:dyDescent="0.25">
      <c r="A4755" s="37" t="s">
        <v>14287</v>
      </c>
      <c r="B4755" s="38" t="s">
        <v>4818</v>
      </c>
    </row>
    <row r="4756" spans="1:2" x14ac:dyDescent="0.25">
      <c r="A4756" s="37" t="s">
        <v>14288</v>
      </c>
      <c r="B4756" s="38" t="s">
        <v>4819</v>
      </c>
    </row>
    <row r="4757" spans="1:2" x14ac:dyDescent="0.25">
      <c r="A4757" s="37" t="s">
        <v>14289</v>
      </c>
      <c r="B4757" s="38" t="s">
        <v>4820</v>
      </c>
    </row>
    <row r="4758" spans="1:2" x14ac:dyDescent="0.25">
      <c r="A4758" s="37" t="s">
        <v>14290</v>
      </c>
      <c r="B4758" s="38" t="s">
        <v>4821</v>
      </c>
    </row>
    <row r="4759" spans="1:2" x14ac:dyDescent="0.25">
      <c r="A4759" s="37" t="s">
        <v>14291</v>
      </c>
      <c r="B4759" s="38" t="s">
        <v>4822</v>
      </c>
    </row>
    <row r="4760" spans="1:2" x14ac:dyDescent="0.25">
      <c r="A4760" s="37" t="s">
        <v>14292</v>
      </c>
      <c r="B4760" s="38" t="s">
        <v>4823</v>
      </c>
    </row>
    <row r="4761" spans="1:2" x14ac:dyDescent="0.25">
      <c r="A4761" s="37" t="s">
        <v>14293</v>
      </c>
      <c r="B4761" s="38" t="s">
        <v>4824</v>
      </c>
    </row>
    <row r="4762" spans="1:2" x14ac:dyDescent="0.25">
      <c r="A4762" s="37" t="s">
        <v>14294</v>
      </c>
      <c r="B4762" s="38" t="s">
        <v>4825</v>
      </c>
    </row>
    <row r="4763" spans="1:2" x14ac:dyDescent="0.25">
      <c r="A4763" s="37" t="s">
        <v>14295</v>
      </c>
      <c r="B4763" s="38" t="s">
        <v>4826</v>
      </c>
    </row>
    <row r="4764" spans="1:2" x14ac:dyDescent="0.25">
      <c r="A4764" s="37" t="s">
        <v>14296</v>
      </c>
      <c r="B4764" s="38" t="s">
        <v>4827</v>
      </c>
    </row>
    <row r="4765" spans="1:2" x14ac:dyDescent="0.25">
      <c r="A4765" s="37" t="s">
        <v>14297</v>
      </c>
      <c r="B4765" s="38" t="s">
        <v>4828</v>
      </c>
    </row>
    <row r="4766" spans="1:2" x14ac:dyDescent="0.25">
      <c r="A4766" s="37" t="s">
        <v>14298</v>
      </c>
      <c r="B4766" s="38" t="s">
        <v>4829</v>
      </c>
    </row>
    <row r="4767" spans="1:2" x14ac:dyDescent="0.25">
      <c r="A4767" s="37" t="s">
        <v>14299</v>
      </c>
      <c r="B4767" s="38" t="s">
        <v>4830</v>
      </c>
    </row>
    <row r="4768" spans="1:2" x14ac:dyDescent="0.25">
      <c r="A4768" s="37" t="s">
        <v>14300</v>
      </c>
      <c r="B4768" s="38" t="s">
        <v>4831</v>
      </c>
    </row>
    <row r="4769" spans="1:2" x14ac:dyDescent="0.25">
      <c r="A4769" s="37" t="s">
        <v>14301</v>
      </c>
      <c r="B4769" s="38" t="s">
        <v>4832</v>
      </c>
    </row>
    <row r="4770" spans="1:2" x14ac:dyDescent="0.25">
      <c r="A4770" s="37" t="s">
        <v>14302</v>
      </c>
      <c r="B4770" s="38" t="s">
        <v>4833</v>
      </c>
    </row>
    <row r="4771" spans="1:2" x14ac:dyDescent="0.25">
      <c r="A4771" s="37" t="s">
        <v>14303</v>
      </c>
      <c r="B4771" s="38" t="s">
        <v>4834</v>
      </c>
    </row>
    <row r="4772" spans="1:2" x14ac:dyDescent="0.25">
      <c r="A4772" s="37" t="s">
        <v>14304</v>
      </c>
      <c r="B4772" s="38" t="s">
        <v>4835</v>
      </c>
    </row>
    <row r="4773" spans="1:2" x14ac:dyDescent="0.25">
      <c r="A4773" s="37" t="s">
        <v>14305</v>
      </c>
      <c r="B4773" s="38" t="s">
        <v>4836</v>
      </c>
    </row>
    <row r="4774" spans="1:2" x14ac:dyDescent="0.25">
      <c r="A4774" s="37" t="s">
        <v>14306</v>
      </c>
      <c r="B4774" s="38" t="s">
        <v>4837</v>
      </c>
    </row>
    <row r="4775" spans="1:2" x14ac:dyDescent="0.25">
      <c r="A4775" s="37" t="s">
        <v>14307</v>
      </c>
      <c r="B4775" s="38" t="s">
        <v>4838</v>
      </c>
    </row>
    <row r="4776" spans="1:2" x14ac:dyDescent="0.25">
      <c r="A4776" s="37" t="s">
        <v>14308</v>
      </c>
      <c r="B4776" s="38" t="s">
        <v>4839</v>
      </c>
    </row>
    <row r="4777" spans="1:2" x14ac:dyDescent="0.25">
      <c r="A4777" s="37" t="s">
        <v>14309</v>
      </c>
      <c r="B4777" s="38" t="s">
        <v>4840</v>
      </c>
    </row>
    <row r="4778" spans="1:2" x14ac:dyDescent="0.25">
      <c r="A4778" s="37" t="s">
        <v>14310</v>
      </c>
      <c r="B4778" s="38" t="s">
        <v>4841</v>
      </c>
    </row>
    <row r="4779" spans="1:2" x14ac:dyDescent="0.25">
      <c r="A4779" s="37" t="s">
        <v>14311</v>
      </c>
      <c r="B4779" s="38" t="s">
        <v>4842</v>
      </c>
    </row>
    <row r="4780" spans="1:2" x14ac:dyDescent="0.25">
      <c r="A4780" s="37" t="s">
        <v>14312</v>
      </c>
      <c r="B4780" s="38" t="s">
        <v>4843</v>
      </c>
    </row>
    <row r="4781" spans="1:2" x14ac:dyDescent="0.25">
      <c r="A4781" s="37" t="s">
        <v>14313</v>
      </c>
      <c r="B4781" s="38" t="s">
        <v>4844</v>
      </c>
    </row>
    <row r="4782" spans="1:2" x14ac:dyDescent="0.25">
      <c r="A4782" s="37" t="s">
        <v>14314</v>
      </c>
      <c r="B4782" s="38" t="s">
        <v>4845</v>
      </c>
    </row>
    <row r="4783" spans="1:2" x14ac:dyDescent="0.25">
      <c r="A4783" s="37" t="s">
        <v>14315</v>
      </c>
      <c r="B4783" s="38" t="s">
        <v>4846</v>
      </c>
    </row>
    <row r="4784" spans="1:2" x14ac:dyDescent="0.25">
      <c r="A4784" s="37" t="s">
        <v>14316</v>
      </c>
      <c r="B4784" s="38" t="s">
        <v>4847</v>
      </c>
    </row>
    <row r="4785" spans="1:2" x14ac:dyDescent="0.25">
      <c r="A4785" s="37" t="s">
        <v>14317</v>
      </c>
      <c r="B4785" s="38" t="s">
        <v>4848</v>
      </c>
    </row>
    <row r="4786" spans="1:2" x14ac:dyDescent="0.25">
      <c r="A4786" s="37" t="s">
        <v>14318</v>
      </c>
      <c r="B4786" s="38" t="s">
        <v>4849</v>
      </c>
    </row>
    <row r="4787" spans="1:2" x14ac:dyDescent="0.25">
      <c r="A4787" s="37" t="s">
        <v>14319</v>
      </c>
      <c r="B4787" s="38" t="s">
        <v>4850</v>
      </c>
    </row>
    <row r="4788" spans="1:2" x14ac:dyDescent="0.25">
      <c r="A4788" s="37" t="s">
        <v>14320</v>
      </c>
      <c r="B4788" s="38" t="s">
        <v>4851</v>
      </c>
    </row>
    <row r="4789" spans="1:2" x14ac:dyDescent="0.25">
      <c r="A4789" s="37" t="s">
        <v>14321</v>
      </c>
      <c r="B4789" s="38" t="s">
        <v>4852</v>
      </c>
    </row>
    <row r="4790" spans="1:2" x14ac:dyDescent="0.25">
      <c r="A4790" s="37" t="s">
        <v>14322</v>
      </c>
      <c r="B4790" s="38" t="s">
        <v>4853</v>
      </c>
    </row>
    <row r="4791" spans="1:2" x14ac:dyDescent="0.25">
      <c r="A4791" s="37" t="s">
        <v>14323</v>
      </c>
      <c r="B4791" s="38" t="s">
        <v>4854</v>
      </c>
    </row>
    <row r="4792" spans="1:2" x14ac:dyDescent="0.25">
      <c r="A4792" s="37" t="s">
        <v>14324</v>
      </c>
      <c r="B4792" s="38" t="s">
        <v>4855</v>
      </c>
    </row>
    <row r="4793" spans="1:2" x14ac:dyDescent="0.25">
      <c r="A4793" s="37" t="s">
        <v>14325</v>
      </c>
      <c r="B4793" s="38" t="s">
        <v>4856</v>
      </c>
    </row>
    <row r="4794" spans="1:2" x14ac:dyDescent="0.25">
      <c r="A4794" s="37" t="s">
        <v>14326</v>
      </c>
      <c r="B4794" s="38" t="s">
        <v>4857</v>
      </c>
    </row>
    <row r="4795" spans="1:2" x14ac:dyDescent="0.25">
      <c r="A4795" s="37" t="s">
        <v>14327</v>
      </c>
      <c r="B4795" s="38" t="s">
        <v>4858</v>
      </c>
    </row>
    <row r="4796" spans="1:2" x14ac:dyDescent="0.25">
      <c r="A4796" s="37" t="s">
        <v>14328</v>
      </c>
      <c r="B4796" s="38" t="s">
        <v>4859</v>
      </c>
    </row>
    <row r="4797" spans="1:2" x14ac:dyDescent="0.25">
      <c r="A4797" s="37" t="s">
        <v>14329</v>
      </c>
      <c r="B4797" s="38" t="s">
        <v>4860</v>
      </c>
    </row>
    <row r="4798" spans="1:2" x14ac:dyDescent="0.25">
      <c r="A4798" s="37" t="s">
        <v>14330</v>
      </c>
      <c r="B4798" s="38" t="s">
        <v>4861</v>
      </c>
    </row>
    <row r="4799" spans="1:2" x14ac:dyDescent="0.25">
      <c r="A4799" s="37" t="s">
        <v>14331</v>
      </c>
      <c r="B4799" s="38" t="s">
        <v>4862</v>
      </c>
    </row>
    <row r="4800" spans="1:2" x14ac:dyDescent="0.25">
      <c r="A4800" s="37" t="s">
        <v>14332</v>
      </c>
      <c r="B4800" s="38" t="s">
        <v>4863</v>
      </c>
    </row>
    <row r="4801" spans="1:2" x14ac:dyDescent="0.25">
      <c r="A4801" s="37" t="s">
        <v>14333</v>
      </c>
      <c r="B4801" s="38" t="s">
        <v>4864</v>
      </c>
    </row>
    <row r="4802" spans="1:2" x14ac:dyDescent="0.25">
      <c r="A4802" s="37" t="s">
        <v>14334</v>
      </c>
      <c r="B4802" s="38" t="s">
        <v>4865</v>
      </c>
    </row>
    <row r="4803" spans="1:2" x14ac:dyDescent="0.25">
      <c r="A4803" s="37" t="s">
        <v>14335</v>
      </c>
      <c r="B4803" s="38" t="s">
        <v>4866</v>
      </c>
    </row>
    <row r="4804" spans="1:2" x14ac:dyDescent="0.25">
      <c r="A4804" s="37" t="s">
        <v>14336</v>
      </c>
      <c r="B4804" s="38" t="s">
        <v>4867</v>
      </c>
    </row>
    <row r="4805" spans="1:2" x14ac:dyDescent="0.25">
      <c r="A4805" s="37" t="s">
        <v>14337</v>
      </c>
      <c r="B4805" s="38" t="s">
        <v>4868</v>
      </c>
    </row>
    <row r="4806" spans="1:2" x14ac:dyDescent="0.25">
      <c r="A4806" s="37" t="s">
        <v>14338</v>
      </c>
      <c r="B4806" s="38" t="s">
        <v>4869</v>
      </c>
    </row>
    <row r="4807" spans="1:2" x14ac:dyDescent="0.25">
      <c r="A4807" s="37" t="s">
        <v>14339</v>
      </c>
      <c r="B4807" s="38" t="s">
        <v>4870</v>
      </c>
    </row>
    <row r="4808" spans="1:2" x14ac:dyDescent="0.25">
      <c r="A4808" s="37" t="s">
        <v>14340</v>
      </c>
      <c r="B4808" s="38" t="s">
        <v>4871</v>
      </c>
    </row>
    <row r="4809" spans="1:2" x14ac:dyDescent="0.25">
      <c r="A4809" s="37" t="s">
        <v>14341</v>
      </c>
      <c r="B4809" s="38" t="s">
        <v>4872</v>
      </c>
    </row>
    <row r="4810" spans="1:2" x14ac:dyDescent="0.25">
      <c r="A4810" s="37" t="s">
        <v>14342</v>
      </c>
      <c r="B4810" s="38" t="s">
        <v>4873</v>
      </c>
    </row>
    <row r="4811" spans="1:2" x14ac:dyDescent="0.25">
      <c r="A4811" s="37" t="s">
        <v>14343</v>
      </c>
      <c r="B4811" s="38" t="s">
        <v>4874</v>
      </c>
    </row>
    <row r="4812" spans="1:2" x14ac:dyDescent="0.25">
      <c r="A4812" s="37" t="s">
        <v>14344</v>
      </c>
      <c r="B4812" s="38" t="s">
        <v>4875</v>
      </c>
    </row>
    <row r="4813" spans="1:2" x14ac:dyDescent="0.25">
      <c r="A4813" s="37" t="s">
        <v>14345</v>
      </c>
      <c r="B4813" s="38" t="s">
        <v>4876</v>
      </c>
    </row>
    <row r="4814" spans="1:2" x14ac:dyDescent="0.25">
      <c r="A4814" s="37" t="s">
        <v>14346</v>
      </c>
      <c r="B4814" s="38" t="s">
        <v>4877</v>
      </c>
    </row>
    <row r="4815" spans="1:2" x14ac:dyDescent="0.25">
      <c r="A4815" s="37" t="s">
        <v>14347</v>
      </c>
      <c r="B4815" s="38" t="s">
        <v>4878</v>
      </c>
    </row>
    <row r="4816" spans="1:2" x14ac:dyDescent="0.25">
      <c r="A4816" s="37" t="s">
        <v>14348</v>
      </c>
      <c r="B4816" s="38" t="s">
        <v>4879</v>
      </c>
    </row>
    <row r="4817" spans="1:2" x14ac:dyDescent="0.25">
      <c r="A4817" s="37" t="s">
        <v>14349</v>
      </c>
      <c r="B4817" s="38" t="s">
        <v>4880</v>
      </c>
    </row>
    <row r="4818" spans="1:2" x14ac:dyDescent="0.25">
      <c r="A4818" s="37" t="s">
        <v>14350</v>
      </c>
      <c r="B4818" s="38" t="s">
        <v>4881</v>
      </c>
    </row>
    <row r="4819" spans="1:2" x14ac:dyDescent="0.25">
      <c r="A4819" s="37" t="s">
        <v>14351</v>
      </c>
      <c r="B4819" s="38" t="s">
        <v>4882</v>
      </c>
    </row>
    <row r="4820" spans="1:2" x14ac:dyDescent="0.25">
      <c r="A4820" s="37" t="s">
        <v>14352</v>
      </c>
      <c r="B4820" s="38" t="s">
        <v>4883</v>
      </c>
    </row>
    <row r="4821" spans="1:2" x14ac:dyDescent="0.25">
      <c r="A4821" s="37" t="s">
        <v>14353</v>
      </c>
      <c r="B4821" s="38" t="s">
        <v>4884</v>
      </c>
    </row>
    <row r="4822" spans="1:2" x14ac:dyDescent="0.25">
      <c r="A4822" s="37" t="s">
        <v>14354</v>
      </c>
      <c r="B4822" s="38" t="s">
        <v>4885</v>
      </c>
    </row>
    <row r="4823" spans="1:2" x14ac:dyDescent="0.25">
      <c r="A4823" s="37" t="s">
        <v>14355</v>
      </c>
      <c r="B4823" s="38" t="s">
        <v>4886</v>
      </c>
    </row>
    <row r="4824" spans="1:2" x14ac:dyDescent="0.25">
      <c r="A4824" s="37" t="s">
        <v>14356</v>
      </c>
      <c r="B4824" s="38" t="s">
        <v>4887</v>
      </c>
    </row>
    <row r="4825" spans="1:2" x14ac:dyDescent="0.25">
      <c r="A4825" s="37" t="s">
        <v>14357</v>
      </c>
      <c r="B4825" s="38" t="s">
        <v>4888</v>
      </c>
    </row>
    <row r="4826" spans="1:2" x14ac:dyDescent="0.25">
      <c r="A4826" s="37" t="s">
        <v>14358</v>
      </c>
      <c r="B4826" s="38" t="s">
        <v>4889</v>
      </c>
    </row>
    <row r="4827" spans="1:2" x14ac:dyDescent="0.25">
      <c r="A4827" s="37" t="s">
        <v>14359</v>
      </c>
      <c r="B4827" s="38" t="s">
        <v>4890</v>
      </c>
    </row>
    <row r="4828" spans="1:2" x14ac:dyDescent="0.25">
      <c r="A4828" s="37" t="s">
        <v>14360</v>
      </c>
      <c r="B4828" s="38" t="s">
        <v>4891</v>
      </c>
    </row>
    <row r="4829" spans="1:2" x14ac:dyDescent="0.25">
      <c r="A4829" s="37" t="s">
        <v>14361</v>
      </c>
      <c r="B4829" s="38" t="s">
        <v>4892</v>
      </c>
    </row>
    <row r="4830" spans="1:2" x14ac:dyDescent="0.25">
      <c r="A4830" s="37" t="s">
        <v>14362</v>
      </c>
      <c r="B4830" s="38" t="s">
        <v>4893</v>
      </c>
    </row>
    <row r="4831" spans="1:2" x14ac:dyDescent="0.25">
      <c r="A4831" s="37" t="s">
        <v>14363</v>
      </c>
      <c r="B4831" s="38" t="s">
        <v>4894</v>
      </c>
    </row>
    <row r="4832" spans="1:2" x14ac:dyDescent="0.25">
      <c r="A4832" s="37" t="s">
        <v>14364</v>
      </c>
      <c r="B4832" s="38" t="s">
        <v>4895</v>
      </c>
    </row>
    <row r="4833" spans="1:2" x14ac:dyDescent="0.25">
      <c r="A4833" s="37" t="s">
        <v>14365</v>
      </c>
      <c r="B4833" s="38" t="s">
        <v>4896</v>
      </c>
    </row>
    <row r="4834" spans="1:2" x14ac:dyDescent="0.25">
      <c r="A4834" s="37" t="s">
        <v>14366</v>
      </c>
      <c r="B4834" s="38" t="s">
        <v>4897</v>
      </c>
    </row>
    <row r="4835" spans="1:2" x14ac:dyDescent="0.25">
      <c r="A4835" s="37" t="s">
        <v>14367</v>
      </c>
      <c r="B4835" s="38" t="s">
        <v>4898</v>
      </c>
    </row>
    <row r="4836" spans="1:2" x14ac:dyDescent="0.25">
      <c r="A4836" s="37" t="s">
        <v>14368</v>
      </c>
      <c r="B4836" s="38" t="s">
        <v>4899</v>
      </c>
    </row>
    <row r="4837" spans="1:2" x14ac:dyDescent="0.25">
      <c r="A4837" s="37" t="s">
        <v>14369</v>
      </c>
      <c r="B4837" s="38" t="s">
        <v>4900</v>
      </c>
    </row>
    <row r="4838" spans="1:2" x14ac:dyDescent="0.25">
      <c r="A4838" s="37" t="s">
        <v>14370</v>
      </c>
      <c r="B4838" s="38" t="s">
        <v>4901</v>
      </c>
    </row>
    <row r="4839" spans="1:2" x14ac:dyDescent="0.25">
      <c r="A4839" s="37" t="s">
        <v>14371</v>
      </c>
      <c r="B4839" s="38" t="s">
        <v>4902</v>
      </c>
    </row>
    <row r="4840" spans="1:2" x14ac:dyDescent="0.25">
      <c r="A4840" s="37" t="s">
        <v>14372</v>
      </c>
      <c r="B4840" s="38" t="s">
        <v>4903</v>
      </c>
    </row>
    <row r="4841" spans="1:2" x14ac:dyDescent="0.25">
      <c r="A4841" s="37" t="s">
        <v>14373</v>
      </c>
      <c r="B4841" s="38" t="s">
        <v>4904</v>
      </c>
    </row>
    <row r="4842" spans="1:2" x14ac:dyDescent="0.25">
      <c r="A4842" s="37" t="s">
        <v>14374</v>
      </c>
      <c r="B4842" s="38" t="s">
        <v>4905</v>
      </c>
    </row>
    <row r="4843" spans="1:2" x14ac:dyDescent="0.25">
      <c r="A4843" s="37" t="s">
        <v>14375</v>
      </c>
      <c r="B4843" s="38" t="s">
        <v>4906</v>
      </c>
    </row>
    <row r="4844" spans="1:2" x14ac:dyDescent="0.25">
      <c r="A4844" s="37" t="s">
        <v>14376</v>
      </c>
      <c r="B4844" s="38" t="s">
        <v>4907</v>
      </c>
    </row>
    <row r="4845" spans="1:2" x14ac:dyDescent="0.25">
      <c r="A4845" s="37" t="s">
        <v>14377</v>
      </c>
      <c r="B4845" s="38" t="s">
        <v>4908</v>
      </c>
    </row>
    <row r="4846" spans="1:2" x14ac:dyDescent="0.25">
      <c r="A4846" s="37" t="s">
        <v>14378</v>
      </c>
      <c r="B4846" s="38" t="s">
        <v>4909</v>
      </c>
    </row>
    <row r="4847" spans="1:2" x14ac:dyDescent="0.25">
      <c r="A4847" s="37" t="s">
        <v>14379</v>
      </c>
      <c r="B4847" s="38" t="s">
        <v>4910</v>
      </c>
    </row>
    <row r="4848" spans="1:2" x14ac:dyDescent="0.25">
      <c r="A4848" s="37" t="s">
        <v>14380</v>
      </c>
      <c r="B4848" s="38" t="s">
        <v>4911</v>
      </c>
    </row>
    <row r="4849" spans="1:2" x14ac:dyDescent="0.25">
      <c r="A4849" s="37" t="s">
        <v>14381</v>
      </c>
      <c r="B4849" s="38" t="s">
        <v>4912</v>
      </c>
    </row>
    <row r="4850" spans="1:2" x14ac:dyDescent="0.25">
      <c r="A4850" s="37" t="s">
        <v>14382</v>
      </c>
      <c r="B4850" s="38" t="s">
        <v>4913</v>
      </c>
    </row>
    <row r="4851" spans="1:2" x14ac:dyDescent="0.25">
      <c r="A4851" s="37" t="s">
        <v>14383</v>
      </c>
      <c r="B4851" s="38" t="s">
        <v>4914</v>
      </c>
    </row>
    <row r="4852" spans="1:2" x14ac:dyDescent="0.25">
      <c r="A4852" s="37" t="s">
        <v>14384</v>
      </c>
      <c r="B4852" s="38" t="s">
        <v>4915</v>
      </c>
    </row>
    <row r="4853" spans="1:2" x14ac:dyDescent="0.25">
      <c r="A4853" s="37" t="s">
        <v>14385</v>
      </c>
      <c r="B4853" s="38" t="s">
        <v>4916</v>
      </c>
    </row>
    <row r="4854" spans="1:2" x14ac:dyDescent="0.25">
      <c r="A4854" s="37" t="s">
        <v>14386</v>
      </c>
      <c r="B4854" s="38" t="s">
        <v>4917</v>
      </c>
    </row>
    <row r="4855" spans="1:2" x14ac:dyDescent="0.25">
      <c r="A4855" s="37" t="s">
        <v>14387</v>
      </c>
      <c r="B4855" s="38" t="s">
        <v>4918</v>
      </c>
    </row>
    <row r="4856" spans="1:2" x14ac:dyDescent="0.25">
      <c r="A4856" s="37" t="s">
        <v>14388</v>
      </c>
      <c r="B4856" s="38" t="s">
        <v>4919</v>
      </c>
    </row>
    <row r="4857" spans="1:2" x14ac:dyDescent="0.25">
      <c r="A4857" s="37" t="s">
        <v>14389</v>
      </c>
      <c r="B4857" s="38" t="s">
        <v>4920</v>
      </c>
    </row>
    <row r="4858" spans="1:2" x14ac:dyDescent="0.25">
      <c r="A4858" s="37" t="s">
        <v>14390</v>
      </c>
      <c r="B4858" s="38" t="s">
        <v>4921</v>
      </c>
    </row>
    <row r="4859" spans="1:2" x14ac:dyDescent="0.25">
      <c r="A4859" s="37" t="s">
        <v>14391</v>
      </c>
      <c r="B4859" s="38" t="s">
        <v>4922</v>
      </c>
    </row>
    <row r="4860" spans="1:2" x14ac:dyDescent="0.25">
      <c r="A4860" s="37" t="s">
        <v>14392</v>
      </c>
      <c r="B4860" s="38" t="s">
        <v>4923</v>
      </c>
    </row>
    <row r="4861" spans="1:2" x14ac:dyDescent="0.25">
      <c r="A4861" s="37" t="s">
        <v>14393</v>
      </c>
      <c r="B4861" s="38" t="s">
        <v>4924</v>
      </c>
    </row>
    <row r="4862" spans="1:2" x14ac:dyDescent="0.25">
      <c r="A4862" s="37" t="s">
        <v>14394</v>
      </c>
      <c r="B4862" s="38" t="s">
        <v>4925</v>
      </c>
    </row>
    <row r="4863" spans="1:2" x14ac:dyDescent="0.25">
      <c r="A4863" s="37" t="s">
        <v>14395</v>
      </c>
      <c r="B4863" s="38" t="s">
        <v>4926</v>
      </c>
    </row>
    <row r="4864" spans="1:2" x14ac:dyDescent="0.25">
      <c r="A4864" s="37" t="s">
        <v>14396</v>
      </c>
      <c r="B4864" s="38" t="s">
        <v>4927</v>
      </c>
    </row>
    <row r="4865" spans="1:2" x14ac:dyDescent="0.25">
      <c r="A4865" s="37" t="s">
        <v>14397</v>
      </c>
      <c r="B4865" s="38" t="s">
        <v>4928</v>
      </c>
    </row>
    <row r="4866" spans="1:2" x14ac:dyDescent="0.25">
      <c r="A4866" s="37" t="s">
        <v>14398</v>
      </c>
      <c r="B4866" s="38" t="s">
        <v>4929</v>
      </c>
    </row>
    <row r="4867" spans="1:2" x14ac:dyDescent="0.25">
      <c r="A4867" s="37" t="s">
        <v>14399</v>
      </c>
      <c r="B4867" s="38" t="s">
        <v>4930</v>
      </c>
    </row>
    <row r="4868" spans="1:2" x14ac:dyDescent="0.25">
      <c r="A4868" s="37" t="s">
        <v>14400</v>
      </c>
      <c r="B4868" s="38" t="s">
        <v>4931</v>
      </c>
    </row>
    <row r="4869" spans="1:2" x14ac:dyDescent="0.25">
      <c r="A4869" s="37" t="s">
        <v>14401</v>
      </c>
      <c r="B4869" s="38" t="s">
        <v>4932</v>
      </c>
    </row>
    <row r="4870" spans="1:2" x14ac:dyDescent="0.25">
      <c r="A4870" s="37" t="s">
        <v>14402</v>
      </c>
      <c r="B4870" s="38" t="s">
        <v>4933</v>
      </c>
    </row>
    <row r="4871" spans="1:2" x14ac:dyDescent="0.25">
      <c r="A4871" s="37" t="s">
        <v>14403</v>
      </c>
      <c r="B4871" s="38" t="s">
        <v>4934</v>
      </c>
    </row>
    <row r="4872" spans="1:2" x14ac:dyDescent="0.25">
      <c r="A4872" s="37" t="s">
        <v>14404</v>
      </c>
      <c r="B4872" s="38" t="s">
        <v>4935</v>
      </c>
    </row>
    <row r="4873" spans="1:2" x14ac:dyDescent="0.25">
      <c r="A4873" s="37" t="s">
        <v>14405</v>
      </c>
      <c r="B4873" s="38" t="s">
        <v>4936</v>
      </c>
    </row>
    <row r="4874" spans="1:2" x14ac:dyDescent="0.25">
      <c r="A4874" s="37" t="s">
        <v>14406</v>
      </c>
      <c r="B4874" s="38" t="s">
        <v>4937</v>
      </c>
    </row>
    <row r="4875" spans="1:2" x14ac:dyDescent="0.25">
      <c r="A4875" s="37" t="s">
        <v>14407</v>
      </c>
      <c r="B4875" s="38" t="s">
        <v>4938</v>
      </c>
    </row>
    <row r="4876" spans="1:2" x14ac:dyDescent="0.25">
      <c r="A4876" s="37" t="s">
        <v>14408</v>
      </c>
      <c r="B4876" s="38" t="s">
        <v>4939</v>
      </c>
    </row>
    <row r="4877" spans="1:2" x14ac:dyDescent="0.25">
      <c r="A4877" s="37" t="s">
        <v>14409</v>
      </c>
      <c r="B4877" s="38" t="s">
        <v>4940</v>
      </c>
    </row>
    <row r="4878" spans="1:2" x14ac:dyDescent="0.25">
      <c r="A4878" s="37" t="s">
        <v>14410</v>
      </c>
      <c r="B4878" s="38" t="s">
        <v>4941</v>
      </c>
    </row>
    <row r="4879" spans="1:2" x14ac:dyDescent="0.25">
      <c r="A4879" s="37" t="s">
        <v>14411</v>
      </c>
      <c r="B4879" s="38" t="s">
        <v>4942</v>
      </c>
    </row>
    <row r="4880" spans="1:2" x14ac:dyDescent="0.25">
      <c r="A4880" s="37" t="s">
        <v>14412</v>
      </c>
      <c r="B4880" s="38" t="s">
        <v>4943</v>
      </c>
    </row>
    <row r="4881" spans="1:2" x14ac:dyDescent="0.25">
      <c r="A4881" s="37" t="s">
        <v>14413</v>
      </c>
      <c r="B4881" s="38" t="s">
        <v>4944</v>
      </c>
    </row>
    <row r="4882" spans="1:2" x14ac:dyDescent="0.25">
      <c r="A4882" s="37" t="s">
        <v>14414</v>
      </c>
      <c r="B4882" s="38" t="s">
        <v>4945</v>
      </c>
    </row>
    <row r="4883" spans="1:2" x14ac:dyDescent="0.25">
      <c r="A4883" s="37" t="s">
        <v>14415</v>
      </c>
      <c r="B4883" s="38" t="s">
        <v>4946</v>
      </c>
    </row>
    <row r="4884" spans="1:2" x14ac:dyDescent="0.25">
      <c r="A4884" s="37" t="s">
        <v>14416</v>
      </c>
      <c r="B4884" s="38" t="s">
        <v>4947</v>
      </c>
    </row>
    <row r="4885" spans="1:2" x14ac:dyDescent="0.25">
      <c r="A4885" s="37" t="s">
        <v>14417</v>
      </c>
      <c r="B4885" s="38" t="s">
        <v>4948</v>
      </c>
    </row>
    <row r="4886" spans="1:2" x14ac:dyDescent="0.25">
      <c r="A4886" s="37" t="s">
        <v>14418</v>
      </c>
      <c r="B4886" s="38" t="s">
        <v>4949</v>
      </c>
    </row>
    <row r="4887" spans="1:2" x14ac:dyDescent="0.25">
      <c r="A4887" s="37" t="s">
        <v>14419</v>
      </c>
      <c r="B4887" s="38" t="s">
        <v>4950</v>
      </c>
    </row>
    <row r="4888" spans="1:2" x14ac:dyDescent="0.25">
      <c r="A4888" s="37" t="s">
        <v>14420</v>
      </c>
      <c r="B4888" s="38" t="s">
        <v>4951</v>
      </c>
    </row>
    <row r="4889" spans="1:2" x14ac:dyDescent="0.25">
      <c r="A4889" s="37" t="s">
        <v>14421</v>
      </c>
      <c r="B4889" s="38" t="s">
        <v>4952</v>
      </c>
    </row>
    <row r="4890" spans="1:2" x14ac:dyDescent="0.25">
      <c r="A4890" s="37" t="s">
        <v>14422</v>
      </c>
      <c r="B4890" s="38" t="s">
        <v>4953</v>
      </c>
    </row>
    <row r="4891" spans="1:2" x14ac:dyDescent="0.25">
      <c r="A4891" s="37" t="s">
        <v>14423</v>
      </c>
      <c r="B4891" s="38" t="s">
        <v>4954</v>
      </c>
    </row>
    <row r="4892" spans="1:2" x14ac:dyDescent="0.25">
      <c r="A4892" s="37" t="s">
        <v>14424</v>
      </c>
      <c r="B4892" s="38" t="s">
        <v>4955</v>
      </c>
    </row>
    <row r="4893" spans="1:2" x14ac:dyDescent="0.25">
      <c r="A4893" s="37" t="s">
        <v>14425</v>
      </c>
      <c r="B4893" s="38" t="s">
        <v>4956</v>
      </c>
    </row>
    <row r="4894" spans="1:2" x14ac:dyDescent="0.25">
      <c r="A4894" s="37" t="s">
        <v>14426</v>
      </c>
      <c r="B4894" s="38" t="s">
        <v>4957</v>
      </c>
    </row>
    <row r="4895" spans="1:2" x14ac:dyDescent="0.25">
      <c r="A4895" s="37" t="s">
        <v>14427</v>
      </c>
      <c r="B4895" s="38" t="s">
        <v>4958</v>
      </c>
    </row>
    <row r="4896" spans="1:2" x14ac:dyDescent="0.25">
      <c r="A4896" s="37" t="s">
        <v>14428</v>
      </c>
      <c r="B4896" s="38" t="s">
        <v>4959</v>
      </c>
    </row>
    <row r="4897" spans="1:2" x14ac:dyDescent="0.25">
      <c r="A4897" s="37" t="s">
        <v>14429</v>
      </c>
      <c r="B4897" s="38" t="s">
        <v>4960</v>
      </c>
    </row>
    <row r="4898" spans="1:2" x14ac:dyDescent="0.25">
      <c r="A4898" s="37" t="s">
        <v>14430</v>
      </c>
      <c r="B4898" s="38" t="s">
        <v>4961</v>
      </c>
    </row>
    <row r="4899" spans="1:2" x14ac:dyDescent="0.25">
      <c r="A4899" s="37" t="s">
        <v>14431</v>
      </c>
      <c r="B4899" s="38" t="s">
        <v>4962</v>
      </c>
    </row>
    <row r="4900" spans="1:2" x14ac:dyDescent="0.25">
      <c r="A4900" s="37" t="s">
        <v>14432</v>
      </c>
      <c r="B4900" s="38" t="s">
        <v>4963</v>
      </c>
    </row>
    <row r="4901" spans="1:2" x14ac:dyDescent="0.25">
      <c r="A4901" s="37" t="s">
        <v>14433</v>
      </c>
      <c r="B4901" s="38" t="s">
        <v>4964</v>
      </c>
    </row>
    <row r="4902" spans="1:2" x14ac:dyDescent="0.25">
      <c r="A4902" s="37" t="s">
        <v>14434</v>
      </c>
      <c r="B4902" s="38" t="s">
        <v>4965</v>
      </c>
    </row>
    <row r="4903" spans="1:2" x14ac:dyDescent="0.25">
      <c r="A4903" s="37" t="s">
        <v>14435</v>
      </c>
      <c r="B4903" s="38" t="s">
        <v>4966</v>
      </c>
    </row>
    <row r="4904" spans="1:2" x14ac:dyDescent="0.25">
      <c r="A4904" s="37" t="s">
        <v>14436</v>
      </c>
      <c r="B4904" s="38" t="s">
        <v>4967</v>
      </c>
    </row>
    <row r="4905" spans="1:2" x14ac:dyDescent="0.25">
      <c r="A4905" s="37" t="s">
        <v>14437</v>
      </c>
      <c r="B4905" s="38" t="s">
        <v>4968</v>
      </c>
    </row>
    <row r="4906" spans="1:2" x14ac:dyDescent="0.25">
      <c r="A4906" s="37" t="s">
        <v>14438</v>
      </c>
      <c r="B4906" s="38" t="s">
        <v>4969</v>
      </c>
    </row>
    <row r="4907" spans="1:2" x14ac:dyDescent="0.25">
      <c r="A4907" s="37" t="s">
        <v>14439</v>
      </c>
      <c r="B4907" s="38" t="s">
        <v>4970</v>
      </c>
    </row>
    <row r="4908" spans="1:2" x14ac:dyDescent="0.25">
      <c r="A4908" s="37" t="s">
        <v>14440</v>
      </c>
      <c r="B4908" s="38" t="s">
        <v>4971</v>
      </c>
    </row>
    <row r="4909" spans="1:2" x14ac:dyDescent="0.25">
      <c r="A4909" s="37" t="s">
        <v>14441</v>
      </c>
      <c r="B4909" s="38" t="s">
        <v>4972</v>
      </c>
    </row>
    <row r="4910" spans="1:2" x14ac:dyDescent="0.25">
      <c r="A4910" s="37" t="s">
        <v>14442</v>
      </c>
      <c r="B4910" s="38" t="s">
        <v>4973</v>
      </c>
    </row>
    <row r="4911" spans="1:2" x14ac:dyDescent="0.25">
      <c r="A4911" s="37" t="s">
        <v>14443</v>
      </c>
      <c r="B4911" s="38" t="s">
        <v>4974</v>
      </c>
    </row>
    <row r="4912" spans="1:2" x14ac:dyDescent="0.25">
      <c r="A4912" s="37" t="s">
        <v>14444</v>
      </c>
      <c r="B4912" s="38" t="s">
        <v>4975</v>
      </c>
    </row>
    <row r="4913" spans="1:2" x14ac:dyDescent="0.25">
      <c r="A4913" s="37" t="s">
        <v>14445</v>
      </c>
      <c r="B4913" s="38" t="s">
        <v>4976</v>
      </c>
    </row>
    <row r="4914" spans="1:2" x14ac:dyDescent="0.25">
      <c r="A4914" s="37" t="s">
        <v>14446</v>
      </c>
      <c r="B4914" s="38" t="s">
        <v>4977</v>
      </c>
    </row>
    <row r="4915" spans="1:2" x14ac:dyDescent="0.25">
      <c r="A4915" s="37" t="s">
        <v>14447</v>
      </c>
      <c r="B4915" s="38" t="s">
        <v>4978</v>
      </c>
    </row>
    <row r="4916" spans="1:2" x14ac:dyDescent="0.25">
      <c r="A4916" s="37" t="s">
        <v>14448</v>
      </c>
      <c r="B4916" s="38" t="s">
        <v>4979</v>
      </c>
    </row>
    <row r="4917" spans="1:2" x14ac:dyDescent="0.25">
      <c r="A4917" s="37" t="s">
        <v>14449</v>
      </c>
      <c r="B4917" s="38" t="s">
        <v>4980</v>
      </c>
    </row>
    <row r="4918" spans="1:2" x14ac:dyDescent="0.25">
      <c r="A4918" s="37" t="s">
        <v>14450</v>
      </c>
      <c r="B4918" s="38" t="s">
        <v>4981</v>
      </c>
    </row>
    <row r="4919" spans="1:2" x14ac:dyDescent="0.25">
      <c r="A4919" s="37" t="s">
        <v>14451</v>
      </c>
      <c r="B4919" s="38" t="s">
        <v>4982</v>
      </c>
    </row>
    <row r="4920" spans="1:2" x14ac:dyDescent="0.25">
      <c r="A4920" s="37" t="s">
        <v>14452</v>
      </c>
      <c r="B4920" s="38" t="s">
        <v>4983</v>
      </c>
    </row>
    <row r="4921" spans="1:2" x14ac:dyDescent="0.25">
      <c r="A4921" s="37" t="s">
        <v>14453</v>
      </c>
      <c r="B4921" s="38" t="s">
        <v>4984</v>
      </c>
    </row>
    <row r="4922" spans="1:2" x14ac:dyDescent="0.25">
      <c r="A4922" s="37" t="s">
        <v>14454</v>
      </c>
      <c r="B4922" s="38" t="s">
        <v>4985</v>
      </c>
    </row>
    <row r="4923" spans="1:2" x14ac:dyDescent="0.25">
      <c r="A4923" s="37" t="s">
        <v>14455</v>
      </c>
      <c r="B4923" s="38" t="s">
        <v>4986</v>
      </c>
    </row>
    <row r="4924" spans="1:2" x14ac:dyDescent="0.25">
      <c r="A4924" s="37" t="s">
        <v>14456</v>
      </c>
      <c r="B4924" s="38" t="s">
        <v>4987</v>
      </c>
    </row>
    <row r="4925" spans="1:2" x14ac:dyDescent="0.25">
      <c r="A4925" s="37" t="s">
        <v>14457</v>
      </c>
      <c r="B4925" s="38" t="s">
        <v>4988</v>
      </c>
    </row>
    <row r="4926" spans="1:2" x14ac:dyDescent="0.25">
      <c r="A4926" s="37" t="s">
        <v>14458</v>
      </c>
      <c r="B4926" s="38" t="s">
        <v>4989</v>
      </c>
    </row>
    <row r="4927" spans="1:2" x14ac:dyDescent="0.25">
      <c r="A4927" s="37" t="s">
        <v>14459</v>
      </c>
      <c r="B4927" s="38" t="s">
        <v>4990</v>
      </c>
    </row>
    <row r="4928" spans="1:2" x14ac:dyDescent="0.25">
      <c r="A4928" s="37" t="s">
        <v>14460</v>
      </c>
      <c r="B4928" s="38" t="s">
        <v>4991</v>
      </c>
    </row>
    <row r="4929" spans="1:2" x14ac:dyDescent="0.25">
      <c r="A4929" s="37" t="s">
        <v>14461</v>
      </c>
      <c r="B4929" s="38" t="s">
        <v>4992</v>
      </c>
    </row>
    <row r="4930" spans="1:2" x14ac:dyDescent="0.25">
      <c r="A4930" s="37" t="s">
        <v>14462</v>
      </c>
      <c r="B4930" s="38" t="s">
        <v>4993</v>
      </c>
    </row>
    <row r="4931" spans="1:2" x14ac:dyDescent="0.25">
      <c r="A4931" s="37" t="s">
        <v>14463</v>
      </c>
      <c r="B4931" s="38" t="s">
        <v>4994</v>
      </c>
    </row>
    <row r="4932" spans="1:2" x14ac:dyDescent="0.25">
      <c r="A4932" s="37" t="s">
        <v>14464</v>
      </c>
      <c r="B4932" s="38" t="s">
        <v>4995</v>
      </c>
    </row>
    <row r="4933" spans="1:2" x14ac:dyDescent="0.25">
      <c r="A4933" s="37" t="s">
        <v>14465</v>
      </c>
      <c r="B4933" s="38" t="s">
        <v>4996</v>
      </c>
    </row>
    <row r="4934" spans="1:2" x14ac:dyDescent="0.25">
      <c r="A4934" s="37" t="s">
        <v>14466</v>
      </c>
      <c r="B4934" s="38" t="s">
        <v>4997</v>
      </c>
    </row>
    <row r="4935" spans="1:2" x14ac:dyDescent="0.25">
      <c r="A4935" s="37" t="s">
        <v>14467</v>
      </c>
      <c r="B4935" s="38" t="s">
        <v>4998</v>
      </c>
    </row>
    <row r="4936" spans="1:2" x14ac:dyDescent="0.25">
      <c r="A4936" s="37" t="s">
        <v>14468</v>
      </c>
      <c r="B4936" s="38" t="s">
        <v>4999</v>
      </c>
    </row>
    <row r="4937" spans="1:2" x14ac:dyDescent="0.25">
      <c r="A4937" s="37" t="s">
        <v>14469</v>
      </c>
      <c r="B4937" s="38" t="s">
        <v>5000</v>
      </c>
    </row>
    <row r="4938" spans="1:2" x14ac:dyDescent="0.25">
      <c r="A4938" s="37" t="s">
        <v>14470</v>
      </c>
      <c r="B4938" s="38" t="s">
        <v>5001</v>
      </c>
    </row>
    <row r="4939" spans="1:2" x14ac:dyDescent="0.25">
      <c r="A4939" s="37" t="s">
        <v>14471</v>
      </c>
      <c r="B4939" s="38" t="s">
        <v>5002</v>
      </c>
    </row>
    <row r="4940" spans="1:2" x14ac:dyDescent="0.25">
      <c r="A4940" s="37" t="s">
        <v>14472</v>
      </c>
      <c r="B4940" s="38" t="s">
        <v>5003</v>
      </c>
    </row>
    <row r="4941" spans="1:2" x14ac:dyDescent="0.25">
      <c r="A4941" s="37" t="s">
        <v>14473</v>
      </c>
      <c r="B4941" s="38" t="s">
        <v>5004</v>
      </c>
    </row>
    <row r="4942" spans="1:2" x14ac:dyDescent="0.25">
      <c r="A4942" s="37" t="s">
        <v>14474</v>
      </c>
      <c r="B4942" s="38" t="s">
        <v>5005</v>
      </c>
    </row>
    <row r="4943" spans="1:2" x14ac:dyDescent="0.25">
      <c r="A4943" s="37" t="s">
        <v>14475</v>
      </c>
      <c r="B4943" s="38" t="s">
        <v>5006</v>
      </c>
    </row>
    <row r="4944" spans="1:2" x14ac:dyDescent="0.25">
      <c r="A4944" s="37" t="s">
        <v>14476</v>
      </c>
      <c r="B4944" s="38" t="s">
        <v>5007</v>
      </c>
    </row>
    <row r="4945" spans="1:2" x14ac:dyDescent="0.25">
      <c r="A4945" s="37" t="s">
        <v>14477</v>
      </c>
      <c r="B4945" s="38" t="s">
        <v>5008</v>
      </c>
    </row>
    <row r="4946" spans="1:2" x14ac:dyDescent="0.25">
      <c r="A4946" s="37" t="s">
        <v>14478</v>
      </c>
      <c r="B4946" s="38" t="s">
        <v>5009</v>
      </c>
    </row>
    <row r="4947" spans="1:2" x14ac:dyDescent="0.25">
      <c r="A4947" s="37" t="s">
        <v>14479</v>
      </c>
      <c r="B4947" s="38" t="s">
        <v>5010</v>
      </c>
    </row>
    <row r="4948" spans="1:2" x14ac:dyDescent="0.25">
      <c r="A4948" s="37" t="s">
        <v>14480</v>
      </c>
      <c r="B4948" s="38" t="s">
        <v>5011</v>
      </c>
    </row>
    <row r="4949" spans="1:2" x14ac:dyDescent="0.25">
      <c r="A4949" s="37" t="s">
        <v>14481</v>
      </c>
      <c r="B4949" s="38" t="s">
        <v>5012</v>
      </c>
    </row>
    <row r="4950" spans="1:2" x14ac:dyDescent="0.25">
      <c r="A4950" s="37" t="s">
        <v>14482</v>
      </c>
      <c r="B4950" s="38" t="s">
        <v>5013</v>
      </c>
    </row>
    <row r="4951" spans="1:2" x14ac:dyDescent="0.25">
      <c r="A4951" s="37" t="s">
        <v>14483</v>
      </c>
      <c r="B4951" s="38" t="s">
        <v>5014</v>
      </c>
    </row>
    <row r="4952" spans="1:2" x14ac:dyDescent="0.25">
      <c r="A4952" s="37" t="s">
        <v>14484</v>
      </c>
      <c r="B4952" s="38" t="s">
        <v>5015</v>
      </c>
    </row>
    <row r="4953" spans="1:2" x14ac:dyDescent="0.25">
      <c r="A4953" s="37" t="s">
        <v>14485</v>
      </c>
      <c r="B4953" s="38" t="s">
        <v>5016</v>
      </c>
    </row>
    <row r="4954" spans="1:2" x14ac:dyDescent="0.25">
      <c r="A4954" s="37" t="s">
        <v>14486</v>
      </c>
      <c r="B4954" s="38" t="s">
        <v>5017</v>
      </c>
    </row>
    <row r="4955" spans="1:2" x14ac:dyDescent="0.25">
      <c r="A4955" s="37" t="s">
        <v>14487</v>
      </c>
      <c r="B4955" s="38" t="s">
        <v>5018</v>
      </c>
    </row>
    <row r="4956" spans="1:2" x14ac:dyDescent="0.25">
      <c r="A4956" s="37" t="s">
        <v>14488</v>
      </c>
      <c r="B4956" s="38" t="s">
        <v>5019</v>
      </c>
    </row>
    <row r="4957" spans="1:2" x14ac:dyDescent="0.25">
      <c r="A4957" s="37" t="s">
        <v>14489</v>
      </c>
      <c r="B4957" s="38" t="s">
        <v>5020</v>
      </c>
    </row>
    <row r="4958" spans="1:2" x14ac:dyDescent="0.25">
      <c r="A4958" s="37" t="s">
        <v>14490</v>
      </c>
      <c r="B4958" s="38" t="s">
        <v>5021</v>
      </c>
    </row>
    <row r="4959" spans="1:2" x14ac:dyDescent="0.25">
      <c r="A4959" s="37" t="s">
        <v>14491</v>
      </c>
      <c r="B4959" s="38" t="s">
        <v>5022</v>
      </c>
    </row>
    <row r="4960" spans="1:2" x14ac:dyDescent="0.25">
      <c r="A4960" s="37" t="s">
        <v>14492</v>
      </c>
      <c r="B4960" s="38" t="s">
        <v>5023</v>
      </c>
    </row>
    <row r="4961" spans="1:2" x14ac:dyDescent="0.25">
      <c r="A4961" s="37" t="s">
        <v>14493</v>
      </c>
      <c r="B4961" s="38" t="s">
        <v>5024</v>
      </c>
    </row>
    <row r="4962" spans="1:2" x14ac:dyDescent="0.25">
      <c r="A4962" s="37" t="s">
        <v>14494</v>
      </c>
      <c r="B4962" s="38" t="s">
        <v>5025</v>
      </c>
    </row>
    <row r="4963" spans="1:2" x14ac:dyDescent="0.25">
      <c r="A4963" s="37" t="s">
        <v>14495</v>
      </c>
      <c r="B4963" s="38" t="s">
        <v>5026</v>
      </c>
    </row>
    <row r="4964" spans="1:2" x14ac:dyDescent="0.25">
      <c r="A4964" s="37" t="s">
        <v>14496</v>
      </c>
      <c r="B4964" s="38" t="s">
        <v>5027</v>
      </c>
    </row>
    <row r="4965" spans="1:2" x14ac:dyDescent="0.25">
      <c r="A4965" s="37" t="s">
        <v>14497</v>
      </c>
      <c r="B4965" s="38" t="s">
        <v>5028</v>
      </c>
    </row>
    <row r="4966" spans="1:2" x14ac:dyDescent="0.25">
      <c r="A4966" s="37" t="s">
        <v>14498</v>
      </c>
      <c r="B4966" s="38" t="s">
        <v>5029</v>
      </c>
    </row>
    <row r="4967" spans="1:2" x14ac:dyDescent="0.25">
      <c r="A4967" s="37" t="s">
        <v>14499</v>
      </c>
      <c r="B4967" s="38" t="s">
        <v>5030</v>
      </c>
    </row>
    <row r="4968" spans="1:2" x14ac:dyDescent="0.25">
      <c r="A4968" s="37" t="s">
        <v>14500</v>
      </c>
      <c r="B4968" s="38" t="s">
        <v>5031</v>
      </c>
    </row>
    <row r="4969" spans="1:2" x14ac:dyDescent="0.25">
      <c r="A4969" s="37" t="s">
        <v>14501</v>
      </c>
      <c r="B4969" s="38" t="s">
        <v>5032</v>
      </c>
    </row>
    <row r="4970" spans="1:2" x14ac:dyDescent="0.25">
      <c r="A4970" s="37" t="s">
        <v>14502</v>
      </c>
      <c r="B4970" s="38" t="s">
        <v>5033</v>
      </c>
    </row>
    <row r="4971" spans="1:2" x14ac:dyDescent="0.25">
      <c r="A4971" s="37" t="s">
        <v>14503</v>
      </c>
      <c r="B4971" s="38" t="s">
        <v>5034</v>
      </c>
    </row>
    <row r="4972" spans="1:2" x14ac:dyDescent="0.25">
      <c r="A4972" s="37" t="s">
        <v>14504</v>
      </c>
      <c r="B4972" s="38" t="s">
        <v>5035</v>
      </c>
    </row>
    <row r="4973" spans="1:2" x14ac:dyDescent="0.25">
      <c r="A4973" s="37" t="s">
        <v>14505</v>
      </c>
      <c r="B4973" s="38" t="s">
        <v>5036</v>
      </c>
    </row>
    <row r="4974" spans="1:2" x14ac:dyDescent="0.25">
      <c r="A4974" s="37" t="s">
        <v>14506</v>
      </c>
      <c r="B4974" s="38" t="s">
        <v>5037</v>
      </c>
    </row>
    <row r="4975" spans="1:2" x14ac:dyDescent="0.25">
      <c r="A4975" s="37" t="s">
        <v>14507</v>
      </c>
      <c r="B4975" s="38" t="s">
        <v>5038</v>
      </c>
    </row>
    <row r="4976" spans="1:2" x14ac:dyDescent="0.25">
      <c r="A4976" s="37" t="s">
        <v>14508</v>
      </c>
      <c r="B4976" s="38" t="s">
        <v>5039</v>
      </c>
    </row>
    <row r="4977" spans="1:2" x14ac:dyDescent="0.25">
      <c r="A4977" s="37" t="s">
        <v>14509</v>
      </c>
      <c r="B4977" s="38" t="s">
        <v>5040</v>
      </c>
    </row>
    <row r="4978" spans="1:2" x14ac:dyDescent="0.25">
      <c r="A4978" s="37" t="s">
        <v>14510</v>
      </c>
      <c r="B4978" s="38" t="s">
        <v>5041</v>
      </c>
    </row>
    <row r="4979" spans="1:2" x14ac:dyDescent="0.25">
      <c r="A4979" s="37" t="s">
        <v>14511</v>
      </c>
      <c r="B4979" s="38" t="s">
        <v>5042</v>
      </c>
    </row>
    <row r="4980" spans="1:2" x14ac:dyDescent="0.25">
      <c r="A4980" s="37" t="s">
        <v>14512</v>
      </c>
      <c r="B4980" s="38" t="s">
        <v>5043</v>
      </c>
    </row>
    <row r="4981" spans="1:2" x14ac:dyDescent="0.25">
      <c r="A4981" s="37" t="s">
        <v>14513</v>
      </c>
      <c r="B4981" s="38" t="s">
        <v>5044</v>
      </c>
    </row>
    <row r="4982" spans="1:2" x14ac:dyDescent="0.25">
      <c r="A4982" s="37" t="s">
        <v>14514</v>
      </c>
      <c r="B4982" s="38" t="s">
        <v>5045</v>
      </c>
    </row>
    <row r="4983" spans="1:2" x14ac:dyDescent="0.25">
      <c r="A4983" s="37" t="s">
        <v>14515</v>
      </c>
      <c r="B4983" s="38" t="s">
        <v>5046</v>
      </c>
    </row>
    <row r="4984" spans="1:2" x14ac:dyDescent="0.25">
      <c r="A4984" s="37" t="s">
        <v>14516</v>
      </c>
      <c r="B4984" s="38" t="s">
        <v>5047</v>
      </c>
    </row>
    <row r="4985" spans="1:2" x14ac:dyDescent="0.25">
      <c r="A4985" s="37" t="s">
        <v>14517</v>
      </c>
      <c r="B4985" s="38" t="s">
        <v>5048</v>
      </c>
    </row>
    <row r="4986" spans="1:2" x14ac:dyDescent="0.25">
      <c r="A4986" s="37" t="s">
        <v>14518</v>
      </c>
      <c r="B4986" s="38" t="s">
        <v>5049</v>
      </c>
    </row>
    <row r="4987" spans="1:2" x14ac:dyDescent="0.25">
      <c r="A4987" s="37" t="s">
        <v>14519</v>
      </c>
      <c r="B4987" s="38" t="s">
        <v>5050</v>
      </c>
    </row>
    <row r="4988" spans="1:2" x14ac:dyDescent="0.25">
      <c r="A4988" s="37" t="s">
        <v>14520</v>
      </c>
      <c r="B4988" s="38" t="s">
        <v>5051</v>
      </c>
    </row>
    <row r="4989" spans="1:2" x14ac:dyDescent="0.25">
      <c r="A4989" s="37" t="s">
        <v>14521</v>
      </c>
      <c r="B4989" s="38" t="s">
        <v>5052</v>
      </c>
    </row>
    <row r="4990" spans="1:2" x14ac:dyDescent="0.25">
      <c r="A4990" s="37" t="s">
        <v>14522</v>
      </c>
      <c r="B4990" s="38" t="s">
        <v>5053</v>
      </c>
    </row>
    <row r="4991" spans="1:2" x14ac:dyDescent="0.25">
      <c r="A4991" s="37" t="s">
        <v>14523</v>
      </c>
      <c r="B4991" s="38" t="s">
        <v>5054</v>
      </c>
    </row>
    <row r="4992" spans="1:2" x14ac:dyDescent="0.25">
      <c r="A4992" s="37" t="s">
        <v>14524</v>
      </c>
      <c r="B4992" s="38" t="s">
        <v>5055</v>
      </c>
    </row>
    <row r="4993" spans="1:2" x14ac:dyDescent="0.25">
      <c r="A4993" s="37" t="s">
        <v>14525</v>
      </c>
      <c r="B4993" s="38" t="s">
        <v>5056</v>
      </c>
    </row>
    <row r="4994" spans="1:2" x14ac:dyDescent="0.25">
      <c r="A4994" s="37" t="s">
        <v>14526</v>
      </c>
      <c r="B4994" s="38" t="s">
        <v>5057</v>
      </c>
    </row>
    <row r="4995" spans="1:2" x14ac:dyDescent="0.25">
      <c r="A4995" s="37" t="s">
        <v>14527</v>
      </c>
      <c r="B4995" s="38" t="s">
        <v>5058</v>
      </c>
    </row>
    <row r="4996" spans="1:2" x14ac:dyDescent="0.25">
      <c r="A4996" s="37" t="s">
        <v>14528</v>
      </c>
      <c r="B4996" s="38" t="s">
        <v>5059</v>
      </c>
    </row>
    <row r="4997" spans="1:2" x14ac:dyDescent="0.25">
      <c r="A4997" s="37" t="s">
        <v>14529</v>
      </c>
      <c r="B4997" s="38" t="s">
        <v>5060</v>
      </c>
    </row>
    <row r="4998" spans="1:2" x14ac:dyDescent="0.25">
      <c r="A4998" s="37" t="s">
        <v>14530</v>
      </c>
      <c r="B4998" s="38" t="s">
        <v>5061</v>
      </c>
    </row>
    <row r="4999" spans="1:2" x14ac:dyDescent="0.25">
      <c r="A4999" s="37" t="s">
        <v>14531</v>
      </c>
      <c r="B4999" s="38" t="s">
        <v>5062</v>
      </c>
    </row>
    <row r="5000" spans="1:2" x14ac:dyDescent="0.25">
      <c r="A5000" s="37" t="s">
        <v>14532</v>
      </c>
      <c r="B5000" s="38" t="s">
        <v>5063</v>
      </c>
    </row>
    <row r="5001" spans="1:2" x14ac:dyDescent="0.25">
      <c r="A5001" s="37" t="s">
        <v>14533</v>
      </c>
      <c r="B5001" s="38" t="s">
        <v>5064</v>
      </c>
    </row>
    <row r="5002" spans="1:2" x14ac:dyDescent="0.25">
      <c r="A5002" s="37" t="s">
        <v>14534</v>
      </c>
      <c r="B5002" s="38" t="s">
        <v>5065</v>
      </c>
    </row>
    <row r="5003" spans="1:2" x14ac:dyDescent="0.25">
      <c r="A5003" s="37" t="s">
        <v>14535</v>
      </c>
      <c r="B5003" s="38" t="s">
        <v>5066</v>
      </c>
    </row>
    <row r="5004" spans="1:2" x14ac:dyDescent="0.25">
      <c r="A5004" s="37" t="s">
        <v>14536</v>
      </c>
      <c r="B5004" s="38" t="s">
        <v>5067</v>
      </c>
    </row>
    <row r="5005" spans="1:2" x14ac:dyDescent="0.25">
      <c r="A5005" s="37" t="s">
        <v>14537</v>
      </c>
      <c r="B5005" s="38" t="s">
        <v>5068</v>
      </c>
    </row>
    <row r="5006" spans="1:2" x14ac:dyDescent="0.25">
      <c r="A5006" s="37" t="s">
        <v>14538</v>
      </c>
      <c r="B5006" s="38" t="s">
        <v>5069</v>
      </c>
    </row>
    <row r="5007" spans="1:2" x14ac:dyDescent="0.25">
      <c r="A5007" s="37" t="s">
        <v>14539</v>
      </c>
      <c r="B5007" s="38" t="s">
        <v>5070</v>
      </c>
    </row>
    <row r="5008" spans="1:2" x14ac:dyDescent="0.25">
      <c r="A5008" s="37" t="s">
        <v>14540</v>
      </c>
      <c r="B5008" s="38" t="s">
        <v>5071</v>
      </c>
    </row>
    <row r="5009" spans="1:2" x14ac:dyDescent="0.25">
      <c r="A5009" s="37" t="s">
        <v>14541</v>
      </c>
      <c r="B5009" s="38" t="s">
        <v>5072</v>
      </c>
    </row>
    <row r="5010" spans="1:2" x14ac:dyDescent="0.25">
      <c r="A5010" s="37" t="s">
        <v>14542</v>
      </c>
      <c r="B5010" s="38" t="s">
        <v>5073</v>
      </c>
    </row>
    <row r="5011" spans="1:2" x14ac:dyDescent="0.25">
      <c r="A5011" s="37" t="s">
        <v>14543</v>
      </c>
      <c r="B5011" s="38" t="s">
        <v>5074</v>
      </c>
    </row>
    <row r="5012" spans="1:2" x14ac:dyDescent="0.25">
      <c r="A5012" s="37" t="s">
        <v>14544</v>
      </c>
      <c r="B5012" s="38" t="s">
        <v>5075</v>
      </c>
    </row>
    <row r="5013" spans="1:2" x14ac:dyDescent="0.25">
      <c r="A5013" s="37" t="s">
        <v>14545</v>
      </c>
      <c r="B5013" s="38" t="s">
        <v>5076</v>
      </c>
    </row>
    <row r="5014" spans="1:2" x14ac:dyDescent="0.25">
      <c r="A5014" s="37" t="s">
        <v>14546</v>
      </c>
      <c r="B5014" s="38" t="s">
        <v>5077</v>
      </c>
    </row>
    <row r="5015" spans="1:2" x14ac:dyDescent="0.25">
      <c r="A5015" s="37" t="s">
        <v>14547</v>
      </c>
      <c r="B5015" s="38" t="s">
        <v>5078</v>
      </c>
    </row>
    <row r="5016" spans="1:2" x14ac:dyDescent="0.25">
      <c r="A5016" s="37" t="s">
        <v>14548</v>
      </c>
      <c r="B5016" s="38" t="s">
        <v>5079</v>
      </c>
    </row>
    <row r="5017" spans="1:2" x14ac:dyDescent="0.25">
      <c r="A5017" s="37" t="s">
        <v>14549</v>
      </c>
      <c r="B5017" s="38" t="s">
        <v>5080</v>
      </c>
    </row>
    <row r="5018" spans="1:2" x14ac:dyDescent="0.25">
      <c r="A5018" s="37" t="s">
        <v>14550</v>
      </c>
      <c r="B5018" s="38" t="s">
        <v>5081</v>
      </c>
    </row>
    <row r="5019" spans="1:2" x14ac:dyDescent="0.25">
      <c r="A5019" s="37" t="s">
        <v>14551</v>
      </c>
      <c r="B5019" s="38" t="s">
        <v>5082</v>
      </c>
    </row>
    <row r="5020" spans="1:2" x14ac:dyDescent="0.25">
      <c r="A5020" s="37" t="s">
        <v>14552</v>
      </c>
      <c r="B5020" s="38" t="s">
        <v>5083</v>
      </c>
    </row>
    <row r="5021" spans="1:2" x14ac:dyDescent="0.25">
      <c r="A5021" s="37" t="s">
        <v>14553</v>
      </c>
      <c r="B5021" s="38" t="s">
        <v>5084</v>
      </c>
    </row>
    <row r="5022" spans="1:2" x14ac:dyDescent="0.25">
      <c r="A5022" s="37" t="s">
        <v>14554</v>
      </c>
      <c r="B5022" s="38" t="s">
        <v>5085</v>
      </c>
    </row>
    <row r="5023" spans="1:2" x14ac:dyDescent="0.25">
      <c r="A5023" s="37" t="s">
        <v>14555</v>
      </c>
      <c r="B5023" s="38" t="s">
        <v>5086</v>
      </c>
    </row>
    <row r="5024" spans="1:2" x14ac:dyDescent="0.25">
      <c r="A5024" s="37" t="s">
        <v>14556</v>
      </c>
      <c r="B5024" s="38" t="s">
        <v>5087</v>
      </c>
    </row>
    <row r="5025" spans="1:2" x14ac:dyDescent="0.25">
      <c r="A5025" s="37" t="s">
        <v>14557</v>
      </c>
      <c r="B5025" s="38" t="s">
        <v>5088</v>
      </c>
    </row>
    <row r="5026" spans="1:2" x14ac:dyDescent="0.25">
      <c r="A5026" s="37" t="s">
        <v>14558</v>
      </c>
      <c r="B5026" s="38" t="s">
        <v>5089</v>
      </c>
    </row>
    <row r="5027" spans="1:2" x14ac:dyDescent="0.25">
      <c r="A5027" s="37" t="s">
        <v>14559</v>
      </c>
      <c r="B5027" s="38" t="s">
        <v>5090</v>
      </c>
    </row>
    <row r="5028" spans="1:2" x14ac:dyDescent="0.25">
      <c r="A5028" s="37" t="s">
        <v>14560</v>
      </c>
      <c r="B5028" s="38" t="s">
        <v>5091</v>
      </c>
    </row>
    <row r="5029" spans="1:2" x14ac:dyDescent="0.25">
      <c r="A5029" s="37" t="s">
        <v>14561</v>
      </c>
      <c r="B5029" s="38" t="s">
        <v>5092</v>
      </c>
    </row>
    <row r="5030" spans="1:2" x14ac:dyDescent="0.25">
      <c r="A5030" s="37" t="s">
        <v>14562</v>
      </c>
      <c r="B5030" s="38" t="s">
        <v>5093</v>
      </c>
    </row>
    <row r="5031" spans="1:2" x14ac:dyDescent="0.25">
      <c r="A5031" s="37" t="s">
        <v>14563</v>
      </c>
      <c r="B5031" s="38" t="s">
        <v>5094</v>
      </c>
    </row>
    <row r="5032" spans="1:2" x14ac:dyDescent="0.25">
      <c r="A5032" s="37" t="s">
        <v>14564</v>
      </c>
      <c r="B5032" s="38" t="s">
        <v>5095</v>
      </c>
    </row>
    <row r="5033" spans="1:2" x14ac:dyDescent="0.25">
      <c r="A5033" s="37" t="s">
        <v>14565</v>
      </c>
      <c r="B5033" s="38" t="s">
        <v>5096</v>
      </c>
    </row>
    <row r="5034" spans="1:2" x14ac:dyDescent="0.25">
      <c r="A5034" s="37" t="s">
        <v>14566</v>
      </c>
      <c r="B5034" s="38" t="s">
        <v>5097</v>
      </c>
    </row>
    <row r="5035" spans="1:2" x14ac:dyDescent="0.25">
      <c r="A5035" s="37" t="s">
        <v>14567</v>
      </c>
      <c r="B5035" s="38" t="s">
        <v>5098</v>
      </c>
    </row>
    <row r="5036" spans="1:2" x14ac:dyDescent="0.25">
      <c r="A5036" s="37" t="s">
        <v>14568</v>
      </c>
      <c r="B5036" s="38" t="s">
        <v>5099</v>
      </c>
    </row>
    <row r="5037" spans="1:2" x14ac:dyDescent="0.25">
      <c r="A5037" s="37" t="s">
        <v>14569</v>
      </c>
      <c r="B5037" s="38" t="s">
        <v>5100</v>
      </c>
    </row>
    <row r="5038" spans="1:2" x14ac:dyDescent="0.25">
      <c r="A5038" s="37" t="s">
        <v>14570</v>
      </c>
      <c r="B5038" s="38" t="s">
        <v>5101</v>
      </c>
    </row>
    <row r="5039" spans="1:2" x14ac:dyDescent="0.25">
      <c r="A5039" s="37" t="s">
        <v>14571</v>
      </c>
      <c r="B5039" s="38" t="s">
        <v>5102</v>
      </c>
    </row>
    <row r="5040" spans="1:2" x14ac:dyDescent="0.25">
      <c r="A5040" s="37" t="s">
        <v>14572</v>
      </c>
      <c r="B5040" s="38" t="s">
        <v>5103</v>
      </c>
    </row>
    <row r="5041" spans="1:2" x14ac:dyDescent="0.25">
      <c r="A5041" s="37" t="s">
        <v>14573</v>
      </c>
      <c r="B5041" s="38" t="s">
        <v>5104</v>
      </c>
    </row>
    <row r="5042" spans="1:2" x14ac:dyDescent="0.25">
      <c r="A5042" s="37" t="s">
        <v>14574</v>
      </c>
      <c r="B5042" s="38" t="s">
        <v>5105</v>
      </c>
    </row>
    <row r="5043" spans="1:2" x14ac:dyDescent="0.25">
      <c r="A5043" s="37" t="s">
        <v>14575</v>
      </c>
      <c r="B5043" s="38" t="s">
        <v>5106</v>
      </c>
    </row>
    <row r="5044" spans="1:2" x14ac:dyDescent="0.25">
      <c r="A5044" s="37" t="s">
        <v>14576</v>
      </c>
      <c r="B5044" s="38" t="s">
        <v>5107</v>
      </c>
    </row>
    <row r="5045" spans="1:2" x14ac:dyDescent="0.25">
      <c r="A5045" s="37" t="s">
        <v>14577</v>
      </c>
      <c r="B5045" s="38" t="s">
        <v>5108</v>
      </c>
    </row>
    <row r="5046" spans="1:2" x14ac:dyDescent="0.25">
      <c r="A5046" s="37" t="s">
        <v>14578</v>
      </c>
      <c r="B5046" s="38" t="s">
        <v>5109</v>
      </c>
    </row>
    <row r="5047" spans="1:2" x14ac:dyDescent="0.25">
      <c r="A5047" s="37" t="s">
        <v>14579</v>
      </c>
      <c r="B5047" s="38" t="s">
        <v>5110</v>
      </c>
    </row>
    <row r="5048" spans="1:2" x14ac:dyDescent="0.25">
      <c r="A5048" s="37" t="s">
        <v>14580</v>
      </c>
      <c r="B5048" s="38" t="s">
        <v>5111</v>
      </c>
    </row>
    <row r="5049" spans="1:2" x14ac:dyDescent="0.25">
      <c r="A5049" s="37" t="s">
        <v>14581</v>
      </c>
      <c r="B5049" s="38" t="s">
        <v>5112</v>
      </c>
    </row>
    <row r="5050" spans="1:2" x14ac:dyDescent="0.25">
      <c r="A5050" s="37" t="s">
        <v>14582</v>
      </c>
      <c r="B5050" s="38" t="s">
        <v>5113</v>
      </c>
    </row>
    <row r="5051" spans="1:2" x14ac:dyDescent="0.25">
      <c r="A5051" s="37" t="s">
        <v>14583</v>
      </c>
      <c r="B5051" s="38" t="s">
        <v>5114</v>
      </c>
    </row>
    <row r="5052" spans="1:2" x14ac:dyDescent="0.25">
      <c r="A5052" s="37" t="s">
        <v>14584</v>
      </c>
      <c r="B5052" s="38" t="s">
        <v>5115</v>
      </c>
    </row>
    <row r="5053" spans="1:2" x14ac:dyDescent="0.25">
      <c r="A5053" s="37" t="s">
        <v>14585</v>
      </c>
      <c r="B5053" s="38" t="s">
        <v>5116</v>
      </c>
    </row>
    <row r="5054" spans="1:2" x14ac:dyDescent="0.25">
      <c r="A5054" s="37" t="s">
        <v>14586</v>
      </c>
      <c r="B5054" s="38" t="s">
        <v>5117</v>
      </c>
    </row>
    <row r="5055" spans="1:2" x14ac:dyDescent="0.25">
      <c r="A5055" s="37" t="s">
        <v>14587</v>
      </c>
      <c r="B5055" s="38" t="s">
        <v>5118</v>
      </c>
    </row>
    <row r="5056" spans="1:2" x14ac:dyDescent="0.25">
      <c r="A5056" s="37" t="s">
        <v>14588</v>
      </c>
      <c r="B5056" s="38" t="s">
        <v>5119</v>
      </c>
    </row>
    <row r="5057" spans="1:2" x14ac:dyDescent="0.25">
      <c r="A5057" s="37" t="s">
        <v>14589</v>
      </c>
      <c r="B5057" s="38" t="s">
        <v>5120</v>
      </c>
    </row>
    <row r="5058" spans="1:2" x14ac:dyDescent="0.25">
      <c r="A5058" s="37" t="s">
        <v>14590</v>
      </c>
      <c r="B5058" s="38" t="s">
        <v>5121</v>
      </c>
    </row>
    <row r="5059" spans="1:2" x14ac:dyDescent="0.25">
      <c r="A5059" s="37" t="s">
        <v>14591</v>
      </c>
      <c r="B5059" s="38" t="s">
        <v>5122</v>
      </c>
    </row>
    <row r="5060" spans="1:2" x14ac:dyDescent="0.25">
      <c r="A5060" s="37" t="s">
        <v>14592</v>
      </c>
      <c r="B5060" s="38" t="s">
        <v>5123</v>
      </c>
    </row>
    <row r="5061" spans="1:2" x14ac:dyDescent="0.25">
      <c r="A5061" s="37" t="s">
        <v>14593</v>
      </c>
      <c r="B5061" s="38" t="s">
        <v>5124</v>
      </c>
    </row>
    <row r="5062" spans="1:2" x14ac:dyDescent="0.25">
      <c r="A5062" s="37" t="s">
        <v>14594</v>
      </c>
      <c r="B5062" s="38" t="s">
        <v>5125</v>
      </c>
    </row>
    <row r="5063" spans="1:2" x14ac:dyDescent="0.25">
      <c r="A5063" s="37" t="s">
        <v>14595</v>
      </c>
      <c r="B5063" s="38" t="s">
        <v>5126</v>
      </c>
    </row>
    <row r="5064" spans="1:2" x14ac:dyDescent="0.25">
      <c r="A5064" s="37" t="s">
        <v>14596</v>
      </c>
      <c r="B5064" s="38" t="s">
        <v>5127</v>
      </c>
    </row>
    <row r="5065" spans="1:2" x14ac:dyDescent="0.25">
      <c r="A5065" s="37" t="s">
        <v>14597</v>
      </c>
      <c r="B5065" s="38" t="s">
        <v>5128</v>
      </c>
    </row>
    <row r="5066" spans="1:2" x14ac:dyDescent="0.25">
      <c r="A5066" s="37" t="s">
        <v>14598</v>
      </c>
      <c r="B5066" s="38" t="s">
        <v>5129</v>
      </c>
    </row>
    <row r="5067" spans="1:2" x14ac:dyDescent="0.25">
      <c r="A5067" s="37" t="s">
        <v>14599</v>
      </c>
      <c r="B5067" s="38" t="s">
        <v>5130</v>
      </c>
    </row>
    <row r="5068" spans="1:2" x14ac:dyDescent="0.25">
      <c r="A5068" s="37" t="s">
        <v>14600</v>
      </c>
      <c r="B5068" s="38" t="s">
        <v>5131</v>
      </c>
    </row>
    <row r="5069" spans="1:2" x14ac:dyDescent="0.25">
      <c r="A5069" s="37" t="s">
        <v>14601</v>
      </c>
      <c r="B5069" s="38" t="s">
        <v>5132</v>
      </c>
    </row>
    <row r="5070" spans="1:2" x14ac:dyDescent="0.25">
      <c r="A5070" s="37" t="s">
        <v>14602</v>
      </c>
      <c r="B5070" s="38" t="s">
        <v>5133</v>
      </c>
    </row>
    <row r="5071" spans="1:2" x14ac:dyDescent="0.25">
      <c r="A5071" s="37" t="s">
        <v>14603</v>
      </c>
      <c r="B5071" s="38" t="s">
        <v>5134</v>
      </c>
    </row>
    <row r="5072" spans="1:2" x14ac:dyDescent="0.25">
      <c r="A5072" s="37" t="s">
        <v>14604</v>
      </c>
      <c r="B5072" s="38" t="s">
        <v>5135</v>
      </c>
    </row>
    <row r="5073" spans="1:2" x14ac:dyDescent="0.25">
      <c r="A5073" s="37" t="s">
        <v>14605</v>
      </c>
      <c r="B5073" s="38" t="s">
        <v>5136</v>
      </c>
    </row>
    <row r="5074" spans="1:2" x14ac:dyDescent="0.25">
      <c r="A5074" s="37" t="s">
        <v>14606</v>
      </c>
      <c r="B5074" s="38" t="s">
        <v>5137</v>
      </c>
    </row>
    <row r="5075" spans="1:2" x14ac:dyDescent="0.25">
      <c r="A5075" s="37" t="s">
        <v>14607</v>
      </c>
      <c r="B5075" s="38" t="s">
        <v>5138</v>
      </c>
    </row>
    <row r="5076" spans="1:2" x14ac:dyDescent="0.25">
      <c r="A5076" s="37" t="s">
        <v>14608</v>
      </c>
      <c r="B5076" s="38" t="s">
        <v>5139</v>
      </c>
    </row>
    <row r="5077" spans="1:2" x14ac:dyDescent="0.25">
      <c r="A5077" s="37" t="s">
        <v>14609</v>
      </c>
      <c r="B5077" s="38" t="s">
        <v>5140</v>
      </c>
    </row>
    <row r="5078" spans="1:2" x14ac:dyDescent="0.25">
      <c r="A5078" s="37" t="s">
        <v>14610</v>
      </c>
      <c r="B5078" s="38" t="s">
        <v>5141</v>
      </c>
    </row>
    <row r="5079" spans="1:2" x14ac:dyDescent="0.25">
      <c r="A5079" s="37" t="s">
        <v>14611</v>
      </c>
      <c r="B5079" s="38" t="s">
        <v>5142</v>
      </c>
    </row>
    <row r="5080" spans="1:2" x14ac:dyDescent="0.25">
      <c r="A5080" s="37" t="s">
        <v>14612</v>
      </c>
      <c r="B5080" s="38" t="s">
        <v>5143</v>
      </c>
    </row>
    <row r="5081" spans="1:2" x14ac:dyDescent="0.25">
      <c r="A5081" s="37" t="s">
        <v>14613</v>
      </c>
      <c r="B5081" s="38" t="s">
        <v>5144</v>
      </c>
    </row>
    <row r="5082" spans="1:2" x14ac:dyDescent="0.25">
      <c r="A5082" s="37" t="s">
        <v>14614</v>
      </c>
      <c r="B5082" s="38" t="s">
        <v>5145</v>
      </c>
    </row>
    <row r="5083" spans="1:2" x14ac:dyDescent="0.25">
      <c r="A5083" s="37" t="s">
        <v>14615</v>
      </c>
      <c r="B5083" s="38" t="s">
        <v>5146</v>
      </c>
    </row>
    <row r="5084" spans="1:2" x14ac:dyDescent="0.25">
      <c r="A5084" s="37" t="s">
        <v>14616</v>
      </c>
      <c r="B5084" s="38" t="s">
        <v>5147</v>
      </c>
    </row>
    <row r="5085" spans="1:2" x14ac:dyDescent="0.25">
      <c r="A5085" s="37" t="s">
        <v>14617</v>
      </c>
      <c r="B5085" s="38" t="s">
        <v>5148</v>
      </c>
    </row>
    <row r="5086" spans="1:2" x14ac:dyDescent="0.25">
      <c r="A5086" s="37" t="s">
        <v>14618</v>
      </c>
      <c r="B5086" s="38" t="s">
        <v>5149</v>
      </c>
    </row>
    <row r="5087" spans="1:2" x14ac:dyDescent="0.25">
      <c r="A5087" s="37" t="s">
        <v>14619</v>
      </c>
      <c r="B5087" s="38" t="s">
        <v>5150</v>
      </c>
    </row>
    <row r="5088" spans="1:2" x14ac:dyDescent="0.25">
      <c r="A5088" s="37" t="s">
        <v>14620</v>
      </c>
      <c r="B5088" s="38" t="s">
        <v>5151</v>
      </c>
    </row>
    <row r="5089" spans="1:2" x14ac:dyDescent="0.25">
      <c r="A5089" s="37" t="s">
        <v>14621</v>
      </c>
      <c r="B5089" s="38" t="s">
        <v>5152</v>
      </c>
    </row>
    <row r="5090" spans="1:2" x14ac:dyDescent="0.25">
      <c r="A5090" s="37" t="s">
        <v>14622</v>
      </c>
      <c r="B5090" s="38" t="s">
        <v>5153</v>
      </c>
    </row>
    <row r="5091" spans="1:2" x14ac:dyDescent="0.25">
      <c r="A5091" s="37" t="s">
        <v>14623</v>
      </c>
      <c r="B5091" s="38" t="s">
        <v>5154</v>
      </c>
    </row>
    <row r="5092" spans="1:2" x14ac:dyDescent="0.25">
      <c r="A5092" s="37" t="s">
        <v>14624</v>
      </c>
      <c r="B5092" s="38" t="s">
        <v>5155</v>
      </c>
    </row>
    <row r="5093" spans="1:2" x14ac:dyDescent="0.25">
      <c r="A5093" s="37" t="s">
        <v>14625</v>
      </c>
      <c r="B5093" s="38" t="s">
        <v>5156</v>
      </c>
    </row>
    <row r="5094" spans="1:2" x14ac:dyDescent="0.25">
      <c r="A5094" s="37" t="s">
        <v>14626</v>
      </c>
      <c r="B5094" s="38" t="s">
        <v>5157</v>
      </c>
    </row>
    <row r="5095" spans="1:2" x14ac:dyDescent="0.25">
      <c r="A5095" s="37" t="s">
        <v>14627</v>
      </c>
      <c r="B5095" s="38" t="s">
        <v>5158</v>
      </c>
    </row>
    <row r="5096" spans="1:2" x14ac:dyDescent="0.25">
      <c r="A5096" s="37" t="s">
        <v>14628</v>
      </c>
      <c r="B5096" s="38" t="s">
        <v>5159</v>
      </c>
    </row>
    <row r="5097" spans="1:2" x14ac:dyDescent="0.25">
      <c r="A5097" s="37" t="s">
        <v>14629</v>
      </c>
      <c r="B5097" s="38" t="s">
        <v>5160</v>
      </c>
    </row>
    <row r="5098" spans="1:2" x14ac:dyDescent="0.25">
      <c r="A5098" s="37" t="s">
        <v>14630</v>
      </c>
      <c r="B5098" s="38" t="s">
        <v>5161</v>
      </c>
    </row>
    <row r="5099" spans="1:2" x14ac:dyDescent="0.25">
      <c r="A5099" s="37" t="s">
        <v>14631</v>
      </c>
      <c r="B5099" s="38" t="s">
        <v>5162</v>
      </c>
    </row>
    <row r="5100" spans="1:2" x14ac:dyDescent="0.25">
      <c r="A5100" s="37" t="s">
        <v>14632</v>
      </c>
      <c r="B5100" s="38" t="s">
        <v>5163</v>
      </c>
    </row>
    <row r="5101" spans="1:2" x14ac:dyDescent="0.25">
      <c r="A5101" s="37" t="s">
        <v>14633</v>
      </c>
      <c r="B5101" s="38" t="s">
        <v>5164</v>
      </c>
    </row>
    <row r="5102" spans="1:2" x14ac:dyDescent="0.25">
      <c r="A5102" s="37" t="s">
        <v>14634</v>
      </c>
      <c r="B5102" s="38" t="s">
        <v>5165</v>
      </c>
    </row>
    <row r="5103" spans="1:2" x14ac:dyDescent="0.25">
      <c r="A5103" s="37" t="s">
        <v>14635</v>
      </c>
      <c r="B5103" s="38" t="s">
        <v>5166</v>
      </c>
    </row>
    <row r="5104" spans="1:2" x14ac:dyDescent="0.25">
      <c r="A5104" s="37" t="s">
        <v>14636</v>
      </c>
      <c r="B5104" s="38" t="s">
        <v>5167</v>
      </c>
    </row>
    <row r="5105" spans="1:2" x14ac:dyDescent="0.25">
      <c r="A5105" s="37" t="s">
        <v>14637</v>
      </c>
      <c r="B5105" s="38" t="s">
        <v>5168</v>
      </c>
    </row>
    <row r="5106" spans="1:2" x14ac:dyDescent="0.25">
      <c r="A5106" s="37" t="s">
        <v>14638</v>
      </c>
      <c r="B5106" s="38" t="s">
        <v>5169</v>
      </c>
    </row>
    <row r="5107" spans="1:2" x14ac:dyDescent="0.25">
      <c r="A5107" s="37" t="s">
        <v>14639</v>
      </c>
      <c r="B5107" s="38" t="s">
        <v>5170</v>
      </c>
    </row>
    <row r="5108" spans="1:2" x14ac:dyDescent="0.25">
      <c r="A5108" s="37" t="s">
        <v>14640</v>
      </c>
      <c r="B5108" s="38" t="s">
        <v>5171</v>
      </c>
    </row>
    <row r="5109" spans="1:2" x14ac:dyDescent="0.25">
      <c r="A5109" s="37" t="s">
        <v>14641</v>
      </c>
      <c r="B5109" s="38" t="s">
        <v>5172</v>
      </c>
    </row>
    <row r="5110" spans="1:2" x14ac:dyDescent="0.25">
      <c r="A5110" s="37" t="s">
        <v>14642</v>
      </c>
      <c r="B5110" s="38" t="s">
        <v>5173</v>
      </c>
    </row>
    <row r="5111" spans="1:2" x14ac:dyDescent="0.25">
      <c r="A5111" s="37" t="s">
        <v>14643</v>
      </c>
      <c r="B5111" s="38" t="s">
        <v>5174</v>
      </c>
    </row>
    <row r="5112" spans="1:2" x14ac:dyDescent="0.25">
      <c r="A5112" s="37" t="s">
        <v>14644</v>
      </c>
      <c r="B5112" s="38" t="s">
        <v>5175</v>
      </c>
    </row>
    <row r="5113" spans="1:2" x14ac:dyDescent="0.25">
      <c r="A5113" s="37" t="s">
        <v>14645</v>
      </c>
      <c r="B5113" s="38" t="s">
        <v>5176</v>
      </c>
    </row>
    <row r="5114" spans="1:2" x14ac:dyDescent="0.25">
      <c r="A5114" s="37" t="s">
        <v>14646</v>
      </c>
      <c r="B5114" s="38" t="s">
        <v>5177</v>
      </c>
    </row>
    <row r="5115" spans="1:2" x14ac:dyDescent="0.25">
      <c r="A5115" s="37" t="s">
        <v>14647</v>
      </c>
      <c r="B5115" s="38" t="s">
        <v>5178</v>
      </c>
    </row>
    <row r="5116" spans="1:2" x14ac:dyDescent="0.25">
      <c r="A5116" s="37" t="s">
        <v>14648</v>
      </c>
      <c r="B5116" s="38" t="s">
        <v>5179</v>
      </c>
    </row>
    <row r="5117" spans="1:2" x14ac:dyDescent="0.25">
      <c r="A5117" s="37" t="s">
        <v>14649</v>
      </c>
      <c r="B5117" s="38" t="s">
        <v>5180</v>
      </c>
    </row>
    <row r="5118" spans="1:2" x14ac:dyDescent="0.25">
      <c r="A5118" s="37" t="s">
        <v>14650</v>
      </c>
      <c r="B5118" s="38" t="s">
        <v>5181</v>
      </c>
    </row>
    <row r="5119" spans="1:2" x14ac:dyDescent="0.25">
      <c r="A5119" s="37" t="s">
        <v>14651</v>
      </c>
      <c r="B5119" s="38" t="s">
        <v>5182</v>
      </c>
    </row>
    <row r="5120" spans="1:2" x14ac:dyDescent="0.25">
      <c r="A5120" s="37" t="s">
        <v>14652</v>
      </c>
      <c r="B5120" s="38" t="s">
        <v>5183</v>
      </c>
    </row>
    <row r="5121" spans="1:2" x14ac:dyDescent="0.25">
      <c r="A5121" s="37" t="s">
        <v>14653</v>
      </c>
      <c r="B5121" s="38" t="s">
        <v>5184</v>
      </c>
    </row>
    <row r="5122" spans="1:2" x14ac:dyDescent="0.25">
      <c r="A5122" s="37" t="s">
        <v>14654</v>
      </c>
      <c r="B5122" s="38" t="s">
        <v>5185</v>
      </c>
    </row>
    <row r="5123" spans="1:2" x14ac:dyDescent="0.25">
      <c r="A5123" s="37" t="s">
        <v>14655</v>
      </c>
      <c r="B5123" s="38" t="s">
        <v>5186</v>
      </c>
    </row>
    <row r="5124" spans="1:2" x14ac:dyDescent="0.25">
      <c r="A5124" s="37" t="s">
        <v>14656</v>
      </c>
      <c r="B5124" s="38" t="s">
        <v>5187</v>
      </c>
    </row>
    <row r="5125" spans="1:2" x14ac:dyDescent="0.25">
      <c r="A5125" s="37" t="s">
        <v>14657</v>
      </c>
      <c r="B5125" s="38" t="s">
        <v>5188</v>
      </c>
    </row>
    <row r="5126" spans="1:2" x14ac:dyDescent="0.25">
      <c r="A5126" s="37" t="s">
        <v>14658</v>
      </c>
      <c r="B5126" s="38" t="s">
        <v>5189</v>
      </c>
    </row>
    <row r="5127" spans="1:2" x14ac:dyDescent="0.25">
      <c r="A5127" s="37" t="s">
        <v>14659</v>
      </c>
      <c r="B5127" s="38" t="s">
        <v>5190</v>
      </c>
    </row>
    <row r="5128" spans="1:2" x14ac:dyDescent="0.25">
      <c r="A5128" s="37" t="s">
        <v>14660</v>
      </c>
      <c r="B5128" s="38" t="s">
        <v>5191</v>
      </c>
    </row>
    <row r="5129" spans="1:2" x14ac:dyDescent="0.25">
      <c r="A5129" s="37" t="s">
        <v>14661</v>
      </c>
      <c r="B5129" s="38" t="s">
        <v>5192</v>
      </c>
    </row>
    <row r="5130" spans="1:2" x14ac:dyDescent="0.25">
      <c r="A5130" s="37" t="s">
        <v>14662</v>
      </c>
      <c r="B5130" s="38" t="s">
        <v>5193</v>
      </c>
    </row>
    <row r="5131" spans="1:2" x14ac:dyDescent="0.25">
      <c r="A5131" s="37" t="s">
        <v>14663</v>
      </c>
      <c r="B5131" s="38" t="s">
        <v>5194</v>
      </c>
    </row>
    <row r="5132" spans="1:2" x14ac:dyDescent="0.25">
      <c r="A5132" s="37" t="s">
        <v>14664</v>
      </c>
      <c r="B5132" s="38" t="s">
        <v>5195</v>
      </c>
    </row>
    <row r="5133" spans="1:2" x14ac:dyDescent="0.25">
      <c r="A5133" s="37" t="s">
        <v>14665</v>
      </c>
      <c r="B5133" s="38" t="s">
        <v>5196</v>
      </c>
    </row>
    <row r="5134" spans="1:2" x14ac:dyDescent="0.25">
      <c r="A5134" s="37" t="s">
        <v>14666</v>
      </c>
      <c r="B5134" s="38" t="s">
        <v>5197</v>
      </c>
    </row>
    <row r="5135" spans="1:2" x14ac:dyDescent="0.25">
      <c r="A5135" s="37" t="s">
        <v>14667</v>
      </c>
      <c r="B5135" s="38" t="s">
        <v>5198</v>
      </c>
    </row>
    <row r="5136" spans="1:2" x14ac:dyDescent="0.25">
      <c r="A5136" s="37" t="s">
        <v>14668</v>
      </c>
      <c r="B5136" s="38" t="s">
        <v>5199</v>
      </c>
    </row>
    <row r="5137" spans="1:2" x14ac:dyDescent="0.25">
      <c r="A5137" s="37" t="s">
        <v>14669</v>
      </c>
      <c r="B5137" s="38" t="s">
        <v>5200</v>
      </c>
    </row>
    <row r="5138" spans="1:2" x14ac:dyDescent="0.25">
      <c r="A5138" s="37" t="s">
        <v>14670</v>
      </c>
      <c r="B5138" s="38" t="s">
        <v>5201</v>
      </c>
    </row>
    <row r="5139" spans="1:2" x14ac:dyDescent="0.25">
      <c r="A5139" s="37" t="s">
        <v>14671</v>
      </c>
      <c r="B5139" s="38" t="s">
        <v>5202</v>
      </c>
    </row>
    <row r="5140" spans="1:2" x14ac:dyDescent="0.25">
      <c r="A5140" s="37" t="s">
        <v>14672</v>
      </c>
      <c r="B5140" s="38" t="s">
        <v>5203</v>
      </c>
    </row>
    <row r="5141" spans="1:2" x14ac:dyDescent="0.25">
      <c r="A5141" s="37" t="s">
        <v>14673</v>
      </c>
      <c r="B5141" s="38" t="s">
        <v>5204</v>
      </c>
    </row>
    <row r="5142" spans="1:2" x14ac:dyDescent="0.25">
      <c r="A5142" s="37" t="s">
        <v>14674</v>
      </c>
      <c r="B5142" s="38" t="s">
        <v>5205</v>
      </c>
    </row>
    <row r="5143" spans="1:2" x14ac:dyDescent="0.25">
      <c r="A5143" s="37" t="s">
        <v>14675</v>
      </c>
      <c r="B5143" s="38" t="s">
        <v>5206</v>
      </c>
    </row>
    <row r="5144" spans="1:2" x14ac:dyDescent="0.25">
      <c r="A5144" s="37" t="s">
        <v>14676</v>
      </c>
      <c r="B5144" s="38" t="s">
        <v>5207</v>
      </c>
    </row>
    <row r="5145" spans="1:2" x14ac:dyDescent="0.25">
      <c r="A5145" s="37" t="s">
        <v>14677</v>
      </c>
      <c r="B5145" s="38" t="s">
        <v>5208</v>
      </c>
    </row>
    <row r="5146" spans="1:2" x14ac:dyDescent="0.25">
      <c r="A5146" s="37" t="s">
        <v>14678</v>
      </c>
      <c r="B5146" s="38" t="s">
        <v>5209</v>
      </c>
    </row>
    <row r="5147" spans="1:2" x14ac:dyDescent="0.25">
      <c r="A5147" s="37" t="s">
        <v>14679</v>
      </c>
      <c r="B5147" s="38" t="s">
        <v>5210</v>
      </c>
    </row>
    <row r="5148" spans="1:2" x14ac:dyDescent="0.25">
      <c r="A5148" s="37" t="s">
        <v>14680</v>
      </c>
      <c r="B5148" s="38" t="s">
        <v>5211</v>
      </c>
    </row>
    <row r="5149" spans="1:2" x14ac:dyDescent="0.25">
      <c r="A5149" s="37" t="s">
        <v>14681</v>
      </c>
      <c r="B5149" s="38" t="s">
        <v>5212</v>
      </c>
    </row>
    <row r="5150" spans="1:2" x14ac:dyDescent="0.25">
      <c r="A5150" s="37" t="s">
        <v>14682</v>
      </c>
      <c r="B5150" s="38" t="s">
        <v>5213</v>
      </c>
    </row>
    <row r="5151" spans="1:2" x14ac:dyDescent="0.25">
      <c r="A5151" s="37" t="s">
        <v>14683</v>
      </c>
      <c r="B5151" s="38" t="s">
        <v>5214</v>
      </c>
    </row>
    <row r="5152" spans="1:2" x14ac:dyDescent="0.25">
      <c r="A5152" s="37" t="s">
        <v>14684</v>
      </c>
      <c r="B5152" s="38" t="s">
        <v>5215</v>
      </c>
    </row>
    <row r="5153" spans="1:2" x14ac:dyDescent="0.25">
      <c r="A5153" s="37" t="s">
        <v>14685</v>
      </c>
      <c r="B5153" s="38" t="s">
        <v>5216</v>
      </c>
    </row>
    <row r="5154" spans="1:2" x14ac:dyDescent="0.25">
      <c r="A5154" s="37" t="s">
        <v>14686</v>
      </c>
      <c r="B5154" s="38" t="s">
        <v>5217</v>
      </c>
    </row>
    <row r="5155" spans="1:2" x14ac:dyDescent="0.25">
      <c r="A5155" s="37" t="s">
        <v>14687</v>
      </c>
      <c r="B5155" s="38" t="s">
        <v>5218</v>
      </c>
    </row>
    <row r="5156" spans="1:2" x14ac:dyDescent="0.25">
      <c r="A5156" s="37" t="s">
        <v>14688</v>
      </c>
      <c r="B5156" s="38" t="s">
        <v>5219</v>
      </c>
    </row>
    <row r="5157" spans="1:2" x14ac:dyDescent="0.25">
      <c r="A5157" s="37" t="s">
        <v>14689</v>
      </c>
      <c r="B5157" s="38" t="s">
        <v>5220</v>
      </c>
    </row>
    <row r="5158" spans="1:2" x14ac:dyDescent="0.25">
      <c r="A5158" s="37" t="s">
        <v>14690</v>
      </c>
      <c r="B5158" s="38" t="s">
        <v>5221</v>
      </c>
    </row>
    <row r="5159" spans="1:2" x14ac:dyDescent="0.25">
      <c r="A5159" s="37" t="s">
        <v>14691</v>
      </c>
      <c r="B5159" s="38" t="s">
        <v>5222</v>
      </c>
    </row>
    <row r="5160" spans="1:2" x14ac:dyDescent="0.25">
      <c r="A5160" s="37" t="s">
        <v>14692</v>
      </c>
      <c r="B5160" s="38" t="s">
        <v>5223</v>
      </c>
    </row>
    <row r="5161" spans="1:2" x14ac:dyDescent="0.25">
      <c r="A5161" s="37" t="s">
        <v>14693</v>
      </c>
      <c r="B5161" s="38" t="s">
        <v>5224</v>
      </c>
    </row>
    <row r="5162" spans="1:2" x14ac:dyDescent="0.25">
      <c r="A5162" s="37" t="s">
        <v>14694</v>
      </c>
      <c r="B5162" s="38" t="s">
        <v>5225</v>
      </c>
    </row>
    <row r="5163" spans="1:2" x14ac:dyDescent="0.25">
      <c r="A5163" s="37" t="s">
        <v>14695</v>
      </c>
      <c r="B5163" s="38" t="s">
        <v>5226</v>
      </c>
    </row>
    <row r="5164" spans="1:2" x14ac:dyDescent="0.25">
      <c r="A5164" s="37" t="s">
        <v>14696</v>
      </c>
      <c r="B5164" s="38" t="s">
        <v>5227</v>
      </c>
    </row>
    <row r="5165" spans="1:2" x14ac:dyDescent="0.25">
      <c r="A5165" s="37" t="s">
        <v>14697</v>
      </c>
      <c r="B5165" s="38" t="s">
        <v>5228</v>
      </c>
    </row>
    <row r="5166" spans="1:2" x14ac:dyDescent="0.25">
      <c r="A5166" s="37" t="s">
        <v>14698</v>
      </c>
      <c r="B5166" s="38" t="s">
        <v>5229</v>
      </c>
    </row>
    <row r="5167" spans="1:2" x14ac:dyDescent="0.25">
      <c r="A5167" s="37" t="s">
        <v>14699</v>
      </c>
      <c r="B5167" s="38" t="s">
        <v>5230</v>
      </c>
    </row>
    <row r="5168" spans="1:2" x14ac:dyDescent="0.25">
      <c r="A5168" s="37" t="s">
        <v>14700</v>
      </c>
      <c r="B5168" s="38" t="s">
        <v>5231</v>
      </c>
    </row>
    <row r="5169" spans="1:2" x14ac:dyDescent="0.25">
      <c r="A5169" s="37" t="s">
        <v>14701</v>
      </c>
      <c r="B5169" s="38" t="s">
        <v>5232</v>
      </c>
    </row>
    <row r="5170" spans="1:2" x14ac:dyDescent="0.25">
      <c r="A5170" s="37" t="s">
        <v>14702</v>
      </c>
      <c r="B5170" s="38" t="s">
        <v>5233</v>
      </c>
    </row>
    <row r="5171" spans="1:2" x14ac:dyDescent="0.25">
      <c r="A5171" s="37" t="s">
        <v>14703</v>
      </c>
      <c r="B5171" s="38" t="s">
        <v>5234</v>
      </c>
    </row>
    <row r="5172" spans="1:2" x14ac:dyDescent="0.25">
      <c r="A5172" s="37" t="s">
        <v>14704</v>
      </c>
      <c r="B5172" s="38" t="s">
        <v>5235</v>
      </c>
    </row>
    <row r="5173" spans="1:2" x14ac:dyDescent="0.25">
      <c r="A5173" s="37" t="s">
        <v>14705</v>
      </c>
      <c r="B5173" s="38" t="s">
        <v>5236</v>
      </c>
    </row>
    <row r="5174" spans="1:2" x14ac:dyDescent="0.25">
      <c r="A5174" s="37" t="s">
        <v>14706</v>
      </c>
      <c r="B5174" s="38" t="s">
        <v>5237</v>
      </c>
    </row>
    <row r="5175" spans="1:2" x14ac:dyDescent="0.25">
      <c r="A5175" s="37" t="s">
        <v>14707</v>
      </c>
      <c r="B5175" s="38" t="s">
        <v>5238</v>
      </c>
    </row>
    <row r="5176" spans="1:2" x14ac:dyDescent="0.25">
      <c r="A5176" s="37" t="s">
        <v>14708</v>
      </c>
      <c r="B5176" s="38" t="s">
        <v>5239</v>
      </c>
    </row>
    <row r="5177" spans="1:2" x14ac:dyDescent="0.25">
      <c r="A5177" s="37" t="s">
        <v>14709</v>
      </c>
      <c r="B5177" s="38" t="s">
        <v>5240</v>
      </c>
    </row>
    <row r="5178" spans="1:2" x14ac:dyDescent="0.25">
      <c r="A5178" s="37" t="s">
        <v>14710</v>
      </c>
      <c r="B5178" s="38" t="s">
        <v>5241</v>
      </c>
    </row>
    <row r="5179" spans="1:2" x14ac:dyDescent="0.25">
      <c r="A5179" s="37" t="s">
        <v>14711</v>
      </c>
      <c r="B5179" s="38" t="s">
        <v>5242</v>
      </c>
    </row>
    <row r="5180" spans="1:2" x14ac:dyDescent="0.25">
      <c r="A5180" s="37" t="s">
        <v>14712</v>
      </c>
      <c r="B5180" s="38" t="s">
        <v>5243</v>
      </c>
    </row>
    <row r="5181" spans="1:2" x14ac:dyDescent="0.25">
      <c r="A5181" s="37" t="s">
        <v>14713</v>
      </c>
      <c r="B5181" s="38" t="s">
        <v>5244</v>
      </c>
    </row>
    <row r="5182" spans="1:2" x14ac:dyDescent="0.25">
      <c r="A5182" s="37" t="s">
        <v>14714</v>
      </c>
      <c r="B5182" s="38" t="s">
        <v>5245</v>
      </c>
    </row>
    <row r="5183" spans="1:2" x14ac:dyDescent="0.25">
      <c r="A5183" s="37" t="s">
        <v>14715</v>
      </c>
      <c r="B5183" s="38" t="s">
        <v>5246</v>
      </c>
    </row>
    <row r="5184" spans="1:2" x14ac:dyDescent="0.25">
      <c r="A5184" s="37" t="s">
        <v>14716</v>
      </c>
      <c r="B5184" s="38" t="s">
        <v>5247</v>
      </c>
    </row>
    <row r="5185" spans="1:2" x14ac:dyDescent="0.25">
      <c r="A5185" s="37" t="s">
        <v>14717</v>
      </c>
      <c r="B5185" s="38" t="s">
        <v>5248</v>
      </c>
    </row>
    <row r="5186" spans="1:2" x14ac:dyDescent="0.25">
      <c r="A5186" s="37" t="s">
        <v>14718</v>
      </c>
      <c r="B5186" s="38" t="s">
        <v>5249</v>
      </c>
    </row>
    <row r="5187" spans="1:2" x14ac:dyDescent="0.25">
      <c r="A5187" s="37" t="s">
        <v>14719</v>
      </c>
      <c r="B5187" s="38" t="s">
        <v>5250</v>
      </c>
    </row>
    <row r="5188" spans="1:2" x14ac:dyDescent="0.25">
      <c r="A5188" s="37" t="s">
        <v>14720</v>
      </c>
      <c r="B5188" s="38" t="s">
        <v>5251</v>
      </c>
    </row>
    <row r="5189" spans="1:2" x14ac:dyDescent="0.25">
      <c r="A5189" s="37" t="s">
        <v>14721</v>
      </c>
      <c r="B5189" s="38" t="s">
        <v>5252</v>
      </c>
    </row>
    <row r="5190" spans="1:2" x14ac:dyDescent="0.25">
      <c r="A5190" s="37" t="s">
        <v>14722</v>
      </c>
      <c r="B5190" s="38" t="s">
        <v>5253</v>
      </c>
    </row>
    <row r="5191" spans="1:2" x14ac:dyDescent="0.25">
      <c r="A5191" s="37" t="s">
        <v>14723</v>
      </c>
      <c r="B5191" s="38" t="s">
        <v>5254</v>
      </c>
    </row>
    <row r="5192" spans="1:2" x14ac:dyDescent="0.25">
      <c r="A5192" s="37" t="s">
        <v>14724</v>
      </c>
      <c r="B5192" s="38" t="s">
        <v>5255</v>
      </c>
    </row>
    <row r="5193" spans="1:2" x14ac:dyDescent="0.25">
      <c r="A5193" s="37" t="s">
        <v>14725</v>
      </c>
      <c r="B5193" s="38" t="s">
        <v>5256</v>
      </c>
    </row>
    <row r="5194" spans="1:2" x14ac:dyDescent="0.25">
      <c r="A5194" s="37" t="s">
        <v>14726</v>
      </c>
      <c r="B5194" s="38" t="s">
        <v>5257</v>
      </c>
    </row>
    <row r="5195" spans="1:2" x14ac:dyDescent="0.25">
      <c r="A5195" s="37" t="s">
        <v>14727</v>
      </c>
      <c r="B5195" s="38" t="s">
        <v>5258</v>
      </c>
    </row>
    <row r="5196" spans="1:2" x14ac:dyDescent="0.25">
      <c r="A5196" s="37" t="s">
        <v>14728</v>
      </c>
      <c r="B5196" s="38" t="s">
        <v>5259</v>
      </c>
    </row>
    <row r="5197" spans="1:2" x14ac:dyDescent="0.25">
      <c r="A5197" s="37" t="s">
        <v>14729</v>
      </c>
      <c r="B5197" s="38" t="s">
        <v>5260</v>
      </c>
    </row>
    <row r="5198" spans="1:2" x14ac:dyDescent="0.25">
      <c r="A5198" s="37" t="s">
        <v>14730</v>
      </c>
      <c r="B5198" s="38" t="s">
        <v>5261</v>
      </c>
    </row>
    <row r="5199" spans="1:2" x14ac:dyDescent="0.25">
      <c r="A5199" s="37" t="s">
        <v>14731</v>
      </c>
      <c r="B5199" s="38" t="s">
        <v>5262</v>
      </c>
    </row>
    <row r="5200" spans="1:2" x14ac:dyDescent="0.25">
      <c r="A5200" s="37" t="s">
        <v>14732</v>
      </c>
      <c r="B5200" s="38" t="s">
        <v>5263</v>
      </c>
    </row>
    <row r="5201" spans="1:2" x14ac:dyDescent="0.25">
      <c r="A5201" s="37" t="s">
        <v>14733</v>
      </c>
      <c r="B5201" s="38" t="s">
        <v>5264</v>
      </c>
    </row>
    <row r="5202" spans="1:2" x14ac:dyDescent="0.25">
      <c r="A5202" s="37" t="s">
        <v>14734</v>
      </c>
      <c r="B5202" s="38" t="s">
        <v>5265</v>
      </c>
    </row>
    <row r="5203" spans="1:2" x14ac:dyDescent="0.25">
      <c r="A5203" s="37" t="s">
        <v>14735</v>
      </c>
      <c r="B5203" s="38" t="s">
        <v>5266</v>
      </c>
    </row>
    <row r="5204" spans="1:2" x14ac:dyDescent="0.25">
      <c r="A5204" s="37" t="s">
        <v>14736</v>
      </c>
      <c r="B5204" s="38" t="s">
        <v>5267</v>
      </c>
    </row>
    <row r="5205" spans="1:2" x14ac:dyDescent="0.25">
      <c r="A5205" s="37" t="s">
        <v>14737</v>
      </c>
      <c r="B5205" s="38" t="s">
        <v>5268</v>
      </c>
    </row>
    <row r="5206" spans="1:2" x14ac:dyDescent="0.25">
      <c r="A5206" s="37" t="s">
        <v>14738</v>
      </c>
      <c r="B5206" s="38" t="s">
        <v>5269</v>
      </c>
    </row>
    <row r="5207" spans="1:2" x14ac:dyDescent="0.25">
      <c r="A5207" s="37" t="s">
        <v>14739</v>
      </c>
      <c r="B5207" s="38" t="s">
        <v>5270</v>
      </c>
    </row>
    <row r="5208" spans="1:2" x14ac:dyDescent="0.25">
      <c r="A5208" s="37" t="s">
        <v>14740</v>
      </c>
      <c r="B5208" s="38" t="s">
        <v>5271</v>
      </c>
    </row>
    <row r="5209" spans="1:2" x14ac:dyDescent="0.25">
      <c r="A5209" s="37" t="s">
        <v>14741</v>
      </c>
      <c r="B5209" s="38" t="s">
        <v>5272</v>
      </c>
    </row>
    <row r="5210" spans="1:2" x14ac:dyDescent="0.25">
      <c r="A5210" s="37" t="s">
        <v>14742</v>
      </c>
      <c r="B5210" s="38" t="s">
        <v>5273</v>
      </c>
    </row>
    <row r="5211" spans="1:2" x14ac:dyDescent="0.25">
      <c r="A5211" s="37" t="s">
        <v>14743</v>
      </c>
      <c r="B5211" s="38" t="s">
        <v>5274</v>
      </c>
    </row>
    <row r="5212" spans="1:2" x14ac:dyDescent="0.25">
      <c r="A5212" s="37" t="s">
        <v>14744</v>
      </c>
      <c r="B5212" s="38" t="s">
        <v>5275</v>
      </c>
    </row>
    <row r="5213" spans="1:2" x14ac:dyDescent="0.25">
      <c r="A5213" s="37" t="s">
        <v>14745</v>
      </c>
      <c r="B5213" s="38" t="s">
        <v>5276</v>
      </c>
    </row>
    <row r="5214" spans="1:2" x14ac:dyDescent="0.25">
      <c r="A5214" s="37" t="s">
        <v>14746</v>
      </c>
      <c r="B5214" s="38" t="s">
        <v>5277</v>
      </c>
    </row>
    <row r="5215" spans="1:2" x14ac:dyDescent="0.25">
      <c r="A5215" s="37" t="s">
        <v>14747</v>
      </c>
      <c r="B5215" s="38" t="s">
        <v>5278</v>
      </c>
    </row>
    <row r="5216" spans="1:2" x14ac:dyDescent="0.25">
      <c r="A5216" s="37" t="s">
        <v>14748</v>
      </c>
      <c r="B5216" s="38" t="s">
        <v>5279</v>
      </c>
    </row>
    <row r="5217" spans="1:2" x14ac:dyDescent="0.25">
      <c r="A5217" s="37" t="s">
        <v>14749</v>
      </c>
      <c r="B5217" s="38" t="s">
        <v>5280</v>
      </c>
    </row>
    <row r="5218" spans="1:2" x14ac:dyDescent="0.25">
      <c r="A5218" s="37" t="s">
        <v>14750</v>
      </c>
      <c r="B5218" s="38" t="s">
        <v>5281</v>
      </c>
    </row>
    <row r="5219" spans="1:2" x14ac:dyDescent="0.25">
      <c r="A5219" s="37" t="s">
        <v>14751</v>
      </c>
      <c r="B5219" s="38" t="s">
        <v>5282</v>
      </c>
    </row>
    <row r="5220" spans="1:2" x14ac:dyDescent="0.25">
      <c r="A5220" s="37" t="s">
        <v>14752</v>
      </c>
      <c r="B5220" s="38" t="s">
        <v>5283</v>
      </c>
    </row>
    <row r="5221" spans="1:2" x14ac:dyDescent="0.25">
      <c r="A5221" s="37" t="s">
        <v>14753</v>
      </c>
      <c r="B5221" s="38" t="s">
        <v>5284</v>
      </c>
    </row>
    <row r="5222" spans="1:2" x14ac:dyDescent="0.25">
      <c r="A5222" s="37" t="s">
        <v>14754</v>
      </c>
      <c r="B5222" s="38" t="s">
        <v>5285</v>
      </c>
    </row>
    <row r="5223" spans="1:2" x14ac:dyDescent="0.25">
      <c r="A5223" s="37" t="s">
        <v>14755</v>
      </c>
      <c r="B5223" s="38" t="s">
        <v>5286</v>
      </c>
    </row>
    <row r="5224" spans="1:2" x14ac:dyDescent="0.25">
      <c r="A5224" s="37" t="s">
        <v>14756</v>
      </c>
      <c r="B5224" s="38" t="s">
        <v>5287</v>
      </c>
    </row>
    <row r="5225" spans="1:2" x14ac:dyDescent="0.25">
      <c r="A5225" s="37" t="s">
        <v>14757</v>
      </c>
      <c r="B5225" s="38" t="s">
        <v>5288</v>
      </c>
    </row>
    <row r="5226" spans="1:2" x14ac:dyDescent="0.25">
      <c r="A5226" s="37" t="s">
        <v>14758</v>
      </c>
      <c r="B5226" s="38" t="s">
        <v>5289</v>
      </c>
    </row>
    <row r="5227" spans="1:2" x14ac:dyDescent="0.25">
      <c r="A5227" s="37" t="s">
        <v>14759</v>
      </c>
      <c r="B5227" s="38" t="s">
        <v>5290</v>
      </c>
    </row>
    <row r="5228" spans="1:2" x14ac:dyDescent="0.25">
      <c r="A5228" s="37" t="s">
        <v>14760</v>
      </c>
      <c r="B5228" s="38" t="s">
        <v>5291</v>
      </c>
    </row>
    <row r="5229" spans="1:2" x14ac:dyDescent="0.25">
      <c r="A5229" s="37" t="s">
        <v>14761</v>
      </c>
      <c r="B5229" s="38" t="s">
        <v>5292</v>
      </c>
    </row>
    <row r="5230" spans="1:2" x14ac:dyDescent="0.25">
      <c r="A5230" s="37" t="s">
        <v>14762</v>
      </c>
      <c r="B5230" s="38" t="s">
        <v>5293</v>
      </c>
    </row>
    <row r="5231" spans="1:2" x14ac:dyDescent="0.25">
      <c r="A5231" s="37" t="s">
        <v>14763</v>
      </c>
      <c r="B5231" s="38" t="s">
        <v>5294</v>
      </c>
    </row>
    <row r="5232" spans="1:2" x14ac:dyDescent="0.25">
      <c r="A5232" s="37" t="s">
        <v>14764</v>
      </c>
      <c r="B5232" s="38" t="s">
        <v>5295</v>
      </c>
    </row>
    <row r="5233" spans="1:2" x14ac:dyDescent="0.25">
      <c r="A5233" s="37" t="s">
        <v>14765</v>
      </c>
      <c r="B5233" s="38" t="s">
        <v>5296</v>
      </c>
    </row>
    <row r="5234" spans="1:2" x14ac:dyDescent="0.25">
      <c r="A5234" s="37" t="s">
        <v>14766</v>
      </c>
      <c r="B5234" s="38" t="s">
        <v>5297</v>
      </c>
    </row>
    <row r="5235" spans="1:2" x14ac:dyDescent="0.25">
      <c r="A5235" s="37" t="s">
        <v>14767</v>
      </c>
      <c r="B5235" s="38" t="s">
        <v>5298</v>
      </c>
    </row>
    <row r="5236" spans="1:2" x14ac:dyDescent="0.25">
      <c r="A5236" s="37" t="s">
        <v>14768</v>
      </c>
      <c r="B5236" s="38" t="s">
        <v>5299</v>
      </c>
    </row>
    <row r="5237" spans="1:2" x14ac:dyDescent="0.25">
      <c r="A5237" s="37" t="s">
        <v>14769</v>
      </c>
      <c r="B5237" s="38" t="s">
        <v>5300</v>
      </c>
    </row>
    <row r="5238" spans="1:2" x14ac:dyDescent="0.25">
      <c r="A5238" s="37" t="s">
        <v>14770</v>
      </c>
      <c r="B5238" s="38" t="s">
        <v>5301</v>
      </c>
    </row>
    <row r="5239" spans="1:2" x14ac:dyDescent="0.25">
      <c r="A5239" s="37" t="s">
        <v>14771</v>
      </c>
      <c r="B5239" s="38" t="s">
        <v>5302</v>
      </c>
    </row>
    <row r="5240" spans="1:2" x14ac:dyDescent="0.25">
      <c r="A5240" s="37" t="s">
        <v>14772</v>
      </c>
      <c r="B5240" s="38" t="s">
        <v>5303</v>
      </c>
    </row>
    <row r="5241" spans="1:2" x14ac:dyDescent="0.25">
      <c r="A5241" s="37" t="s">
        <v>14773</v>
      </c>
      <c r="B5241" s="38" t="s">
        <v>5304</v>
      </c>
    </row>
    <row r="5242" spans="1:2" x14ac:dyDescent="0.25">
      <c r="A5242" s="37" t="s">
        <v>14774</v>
      </c>
      <c r="B5242" s="38" t="s">
        <v>5305</v>
      </c>
    </row>
    <row r="5243" spans="1:2" x14ac:dyDescent="0.25">
      <c r="A5243" s="37" t="s">
        <v>14775</v>
      </c>
      <c r="B5243" s="38" t="s">
        <v>5306</v>
      </c>
    </row>
    <row r="5244" spans="1:2" x14ac:dyDescent="0.25">
      <c r="A5244" s="37" t="s">
        <v>14776</v>
      </c>
      <c r="B5244" s="38" t="s">
        <v>5307</v>
      </c>
    </row>
    <row r="5245" spans="1:2" x14ac:dyDescent="0.25">
      <c r="A5245" s="37" t="s">
        <v>14777</v>
      </c>
      <c r="B5245" s="38" t="s">
        <v>5308</v>
      </c>
    </row>
    <row r="5246" spans="1:2" x14ac:dyDescent="0.25">
      <c r="A5246" s="37" t="s">
        <v>14778</v>
      </c>
      <c r="B5246" s="38" t="s">
        <v>5309</v>
      </c>
    </row>
    <row r="5247" spans="1:2" x14ac:dyDescent="0.25">
      <c r="A5247" s="37" t="s">
        <v>14779</v>
      </c>
      <c r="B5247" s="38" t="s">
        <v>5310</v>
      </c>
    </row>
    <row r="5248" spans="1:2" x14ac:dyDescent="0.25">
      <c r="A5248" s="37" t="s">
        <v>14780</v>
      </c>
      <c r="B5248" s="38" t="s">
        <v>5311</v>
      </c>
    </row>
    <row r="5249" spans="1:2" x14ac:dyDescent="0.25">
      <c r="A5249" s="37" t="s">
        <v>14781</v>
      </c>
      <c r="B5249" s="38" t="s">
        <v>5312</v>
      </c>
    </row>
    <row r="5250" spans="1:2" x14ac:dyDescent="0.25">
      <c r="A5250" s="37" t="s">
        <v>14782</v>
      </c>
      <c r="B5250" s="38" t="s">
        <v>5313</v>
      </c>
    </row>
    <row r="5251" spans="1:2" x14ac:dyDescent="0.25">
      <c r="A5251" s="37" t="s">
        <v>14783</v>
      </c>
      <c r="B5251" s="38" t="s">
        <v>5314</v>
      </c>
    </row>
    <row r="5252" spans="1:2" x14ac:dyDescent="0.25">
      <c r="A5252" s="37" t="s">
        <v>14784</v>
      </c>
      <c r="B5252" s="38" t="s">
        <v>5315</v>
      </c>
    </row>
    <row r="5253" spans="1:2" x14ac:dyDescent="0.25">
      <c r="A5253" s="37" t="s">
        <v>14785</v>
      </c>
      <c r="B5253" s="38" t="s">
        <v>5316</v>
      </c>
    </row>
    <row r="5254" spans="1:2" x14ac:dyDescent="0.25">
      <c r="A5254" s="37" t="s">
        <v>14786</v>
      </c>
      <c r="B5254" s="38" t="s">
        <v>5317</v>
      </c>
    </row>
    <row r="5255" spans="1:2" x14ac:dyDescent="0.25">
      <c r="A5255" s="37" t="s">
        <v>14787</v>
      </c>
      <c r="B5255" s="38" t="s">
        <v>5318</v>
      </c>
    </row>
    <row r="5256" spans="1:2" x14ac:dyDescent="0.25">
      <c r="A5256" s="37" t="s">
        <v>14788</v>
      </c>
      <c r="B5256" s="38" t="s">
        <v>5319</v>
      </c>
    </row>
    <row r="5257" spans="1:2" x14ac:dyDescent="0.25">
      <c r="A5257" s="37" t="s">
        <v>14789</v>
      </c>
      <c r="B5257" s="38" t="s">
        <v>5320</v>
      </c>
    </row>
    <row r="5258" spans="1:2" x14ac:dyDescent="0.25">
      <c r="A5258" s="37" t="s">
        <v>14790</v>
      </c>
      <c r="B5258" s="38" t="s">
        <v>5321</v>
      </c>
    </row>
    <row r="5259" spans="1:2" x14ac:dyDescent="0.25">
      <c r="A5259" s="37" t="s">
        <v>14791</v>
      </c>
      <c r="B5259" s="38" t="s">
        <v>5322</v>
      </c>
    </row>
    <row r="5260" spans="1:2" x14ac:dyDescent="0.25">
      <c r="A5260" s="37" t="s">
        <v>14792</v>
      </c>
      <c r="B5260" s="38" t="s">
        <v>5323</v>
      </c>
    </row>
    <row r="5261" spans="1:2" x14ac:dyDescent="0.25">
      <c r="A5261" s="37" t="s">
        <v>14793</v>
      </c>
      <c r="B5261" s="38" t="s">
        <v>5324</v>
      </c>
    </row>
    <row r="5262" spans="1:2" x14ac:dyDescent="0.25">
      <c r="A5262" s="37" t="s">
        <v>14794</v>
      </c>
      <c r="B5262" s="38" t="s">
        <v>5325</v>
      </c>
    </row>
    <row r="5263" spans="1:2" x14ac:dyDescent="0.25">
      <c r="A5263" s="37" t="s">
        <v>14795</v>
      </c>
      <c r="B5263" s="38" t="s">
        <v>5326</v>
      </c>
    </row>
    <row r="5264" spans="1:2" x14ac:dyDescent="0.25">
      <c r="A5264" s="37" t="s">
        <v>14796</v>
      </c>
      <c r="B5264" s="38" t="s">
        <v>5327</v>
      </c>
    </row>
    <row r="5265" spans="1:2" x14ac:dyDescent="0.25">
      <c r="A5265" s="37" t="s">
        <v>14797</v>
      </c>
      <c r="B5265" s="38" t="s">
        <v>5328</v>
      </c>
    </row>
    <row r="5266" spans="1:2" x14ac:dyDescent="0.25">
      <c r="A5266" s="37" t="s">
        <v>14798</v>
      </c>
      <c r="B5266" s="38" t="s">
        <v>5329</v>
      </c>
    </row>
    <row r="5267" spans="1:2" x14ac:dyDescent="0.25">
      <c r="A5267" s="37" t="s">
        <v>14799</v>
      </c>
      <c r="B5267" s="38" t="s">
        <v>5330</v>
      </c>
    </row>
    <row r="5268" spans="1:2" x14ac:dyDescent="0.25">
      <c r="A5268" s="37" t="s">
        <v>14800</v>
      </c>
      <c r="B5268" s="38" t="s">
        <v>5331</v>
      </c>
    </row>
    <row r="5269" spans="1:2" x14ac:dyDescent="0.25">
      <c r="A5269" s="37" t="s">
        <v>14801</v>
      </c>
      <c r="B5269" s="38" t="s">
        <v>5332</v>
      </c>
    </row>
    <row r="5270" spans="1:2" x14ac:dyDescent="0.25">
      <c r="A5270" s="37" t="s">
        <v>14802</v>
      </c>
      <c r="B5270" s="38" t="s">
        <v>5333</v>
      </c>
    </row>
    <row r="5271" spans="1:2" x14ac:dyDescent="0.25">
      <c r="A5271" s="37" t="s">
        <v>14803</v>
      </c>
      <c r="B5271" s="38" t="s">
        <v>5334</v>
      </c>
    </row>
    <row r="5272" spans="1:2" x14ac:dyDescent="0.25">
      <c r="A5272" s="37" t="s">
        <v>14804</v>
      </c>
      <c r="B5272" s="38" t="s">
        <v>5335</v>
      </c>
    </row>
    <row r="5273" spans="1:2" x14ac:dyDescent="0.25">
      <c r="A5273" s="37" t="s">
        <v>14805</v>
      </c>
      <c r="B5273" s="38" t="s">
        <v>5336</v>
      </c>
    </row>
    <row r="5274" spans="1:2" x14ac:dyDescent="0.25">
      <c r="A5274" s="37" t="s">
        <v>14806</v>
      </c>
      <c r="B5274" s="38" t="s">
        <v>5337</v>
      </c>
    </row>
    <row r="5275" spans="1:2" x14ac:dyDescent="0.25">
      <c r="A5275" s="37" t="s">
        <v>14807</v>
      </c>
      <c r="B5275" s="38" t="s">
        <v>5338</v>
      </c>
    </row>
    <row r="5276" spans="1:2" x14ac:dyDescent="0.25">
      <c r="A5276" s="37" t="s">
        <v>14808</v>
      </c>
      <c r="B5276" s="38" t="s">
        <v>5339</v>
      </c>
    </row>
    <row r="5277" spans="1:2" x14ac:dyDescent="0.25">
      <c r="A5277" s="37" t="s">
        <v>14809</v>
      </c>
      <c r="B5277" s="38" t="s">
        <v>5340</v>
      </c>
    </row>
    <row r="5278" spans="1:2" x14ac:dyDescent="0.25">
      <c r="A5278" s="37" t="s">
        <v>14810</v>
      </c>
      <c r="B5278" s="38" t="s">
        <v>5341</v>
      </c>
    </row>
    <row r="5279" spans="1:2" x14ac:dyDescent="0.25">
      <c r="A5279" s="37" t="s">
        <v>14811</v>
      </c>
      <c r="B5279" s="38" t="s">
        <v>5342</v>
      </c>
    </row>
    <row r="5280" spans="1:2" x14ac:dyDescent="0.25">
      <c r="A5280" s="37" t="s">
        <v>14812</v>
      </c>
      <c r="B5280" s="38" t="s">
        <v>5343</v>
      </c>
    </row>
    <row r="5281" spans="1:2" x14ac:dyDescent="0.25">
      <c r="A5281" s="37" t="s">
        <v>14813</v>
      </c>
      <c r="B5281" s="38" t="s">
        <v>5344</v>
      </c>
    </row>
    <row r="5282" spans="1:2" x14ac:dyDescent="0.25">
      <c r="A5282" s="37" t="s">
        <v>14814</v>
      </c>
      <c r="B5282" s="38" t="s">
        <v>5345</v>
      </c>
    </row>
    <row r="5283" spans="1:2" x14ac:dyDescent="0.25">
      <c r="A5283" s="37" t="s">
        <v>14815</v>
      </c>
      <c r="B5283" s="38" t="s">
        <v>5346</v>
      </c>
    </row>
    <row r="5284" spans="1:2" x14ac:dyDescent="0.25">
      <c r="A5284" s="37" t="s">
        <v>14816</v>
      </c>
      <c r="B5284" s="38" t="s">
        <v>5347</v>
      </c>
    </row>
    <row r="5285" spans="1:2" x14ac:dyDescent="0.25">
      <c r="A5285" s="37" t="s">
        <v>14817</v>
      </c>
      <c r="B5285" s="38" t="s">
        <v>5348</v>
      </c>
    </row>
    <row r="5286" spans="1:2" x14ac:dyDescent="0.25">
      <c r="A5286" s="37" t="s">
        <v>14818</v>
      </c>
      <c r="B5286" s="38" t="s">
        <v>5349</v>
      </c>
    </row>
    <row r="5287" spans="1:2" x14ac:dyDescent="0.25">
      <c r="A5287" s="37" t="s">
        <v>14819</v>
      </c>
      <c r="B5287" s="38" t="s">
        <v>5350</v>
      </c>
    </row>
    <row r="5288" spans="1:2" x14ac:dyDescent="0.25">
      <c r="A5288" s="37" t="s">
        <v>14820</v>
      </c>
      <c r="B5288" s="38" t="s">
        <v>5351</v>
      </c>
    </row>
    <row r="5289" spans="1:2" x14ac:dyDescent="0.25">
      <c r="A5289" s="37" t="s">
        <v>14821</v>
      </c>
      <c r="B5289" s="38" t="s">
        <v>5352</v>
      </c>
    </row>
    <row r="5290" spans="1:2" x14ac:dyDescent="0.25">
      <c r="A5290" s="37" t="s">
        <v>14822</v>
      </c>
      <c r="B5290" s="38" t="s">
        <v>5353</v>
      </c>
    </row>
    <row r="5291" spans="1:2" x14ac:dyDescent="0.25">
      <c r="A5291" s="37" t="s">
        <v>14823</v>
      </c>
      <c r="B5291" s="38" t="s">
        <v>5354</v>
      </c>
    </row>
    <row r="5292" spans="1:2" x14ac:dyDescent="0.25">
      <c r="A5292" s="37" t="s">
        <v>14824</v>
      </c>
      <c r="B5292" s="38" t="s">
        <v>5355</v>
      </c>
    </row>
    <row r="5293" spans="1:2" x14ac:dyDescent="0.25">
      <c r="A5293" s="37" t="s">
        <v>14825</v>
      </c>
      <c r="B5293" s="38" t="s">
        <v>5356</v>
      </c>
    </row>
    <row r="5294" spans="1:2" x14ac:dyDescent="0.25">
      <c r="A5294" s="37" t="s">
        <v>14826</v>
      </c>
      <c r="B5294" s="38" t="s">
        <v>5357</v>
      </c>
    </row>
    <row r="5295" spans="1:2" x14ac:dyDescent="0.25">
      <c r="A5295" s="37" t="s">
        <v>14827</v>
      </c>
      <c r="B5295" s="38" t="s">
        <v>5358</v>
      </c>
    </row>
    <row r="5296" spans="1:2" x14ac:dyDescent="0.25">
      <c r="A5296" s="37" t="s">
        <v>14828</v>
      </c>
      <c r="B5296" s="38" t="s">
        <v>5359</v>
      </c>
    </row>
    <row r="5297" spans="1:2" x14ac:dyDescent="0.25">
      <c r="A5297" s="37" t="s">
        <v>14829</v>
      </c>
      <c r="B5297" s="38" t="s">
        <v>5360</v>
      </c>
    </row>
    <row r="5298" spans="1:2" x14ac:dyDescent="0.25">
      <c r="A5298" s="37" t="s">
        <v>14830</v>
      </c>
      <c r="B5298" s="38" t="s">
        <v>5361</v>
      </c>
    </row>
    <row r="5299" spans="1:2" x14ac:dyDescent="0.25">
      <c r="A5299" s="37" t="s">
        <v>14831</v>
      </c>
      <c r="B5299" s="38" t="s">
        <v>5362</v>
      </c>
    </row>
    <row r="5300" spans="1:2" x14ac:dyDescent="0.25">
      <c r="A5300" s="37" t="s">
        <v>14832</v>
      </c>
      <c r="B5300" s="38" t="s">
        <v>5363</v>
      </c>
    </row>
    <row r="5301" spans="1:2" x14ac:dyDescent="0.25">
      <c r="A5301" s="37" t="s">
        <v>14833</v>
      </c>
      <c r="B5301" s="38" t="s">
        <v>5364</v>
      </c>
    </row>
    <row r="5302" spans="1:2" x14ac:dyDescent="0.25">
      <c r="A5302" s="37" t="s">
        <v>14834</v>
      </c>
      <c r="B5302" s="38" t="s">
        <v>5365</v>
      </c>
    </row>
    <row r="5303" spans="1:2" x14ac:dyDescent="0.25">
      <c r="A5303" s="37" t="s">
        <v>14835</v>
      </c>
      <c r="B5303" s="38" t="s">
        <v>5366</v>
      </c>
    </row>
    <row r="5304" spans="1:2" x14ac:dyDescent="0.25">
      <c r="A5304" s="37" t="s">
        <v>14836</v>
      </c>
      <c r="B5304" s="38" t="s">
        <v>5367</v>
      </c>
    </row>
    <row r="5305" spans="1:2" x14ac:dyDescent="0.25">
      <c r="A5305" s="37" t="s">
        <v>14837</v>
      </c>
      <c r="B5305" s="38" t="s">
        <v>5368</v>
      </c>
    </row>
    <row r="5306" spans="1:2" x14ac:dyDescent="0.25">
      <c r="A5306" s="37" t="s">
        <v>14838</v>
      </c>
      <c r="B5306" s="38" t="s">
        <v>5369</v>
      </c>
    </row>
    <row r="5307" spans="1:2" x14ac:dyDescent="0.25">
      <c r="A5307" s="37" t="s">
        <v>14839</v>
      </c>
      <c r="B5307" s="38" t="s">
        <v>5370</v>
      </c>
    </row>
    <row r="5308" spans="1:2" x14ac:dyDescent="0.25">
      <c r="A5308" s="37" t="s">
        <v>14840</v>
      </c>
      <c r="B5308" s="38" t="s">
        <v>5371</v>
      </c>
    </row>
    <row r="5309" spans="1:2" x14ac:dyDescent="0.25">
      <c r="A5309" s="37" t="s">
        <v>14841</v>
      </c>
      <c r="B5309" s="38" t="s">
        <v>5372</v>
      </c>
    </row>
    <row r="5310" spans="1:2" x14ac:dyDescent="0.25">
      <c r="A5310" s="37" t="s">
        <v>14842</v>
      </c>
      <c r="B5310" s="38" t="s">
        <v>5373</v>
      </c>
    </row>
    <row r="5311" spans="1:2" x14ac:dyDescent="0.25">
      <c r="A5311" s="37" t="s">
        <v>14843</v>
      </c>
      <c r="B5311" s="38" t="s">
        <v>5374</v>
      </c>
    </row>
    <row r="5312" spans="1:2" x14ac:dyDescent="0.25">
      <c r="A5312" s="37" t="s">
        <v>14844</v>
      </c>
      <c r="B5312" s="38" t="s">
        <v>5375</v>
      </c>
    </row>
    <row r="5313" spans="1:2" x14ac:dyDescent="0.25">
      <c r="A5313" s="37" t="s">
        <v>14845</v>
      </c>
      <c r="B5313" s="38" t="s">
        <v>5376</v>
      </c>
    </row>
    <row r="5314" spans="1:2" x14ac:dyDescent="0.25">
      <c r="A5314" s="37" t="s">
        <v>14846</v>
      </c>
      <c r="B5314" s="38" t="s">
        <v>5377</v>
      </c>
    </row>
    <row r="5315" spans="1:2" x14ac:dyDescent="0.25">
      <c r="A5315" s="37" t="s">
        <v>14847</v>
      </c>
      <c r="B5315" s="38" t="s">
        <v>5378</v>
      </c>
    </row>
    <row r="5316" spans="1:2" x14ac:dyDescent="0.25">
      <c r="A5316" s="37" t="s">
        <v>14848</v>
      </c>
      <c r="B5316" s="38" t="s">
        <v>5373</v>
      </c>
    </row>
    <row r="5317" spans="1:2" x14ac:dyDescent="0.25">
      <c r="A5317" s="37" t="s">
        <v>14849</v>
      </c>
      <c r="B5317" s="38" t="s">
        <v>5379</v>
      </c>
    </row>
    <row r="5318" spans="1:2" x14ac:dyDescent="0.25">
      <c r="A5318" s="37" t="s">
        <v>14850</v>
      </c>
      <c r="B5318" s="38" t="s">
        <v>5380</v>
      </c>
    </row>
    <row r="5319" spans="1:2" x14ac:dyDescent="0.25">
      <c r="A5319" s="37" t="s">
        <v>14851</v>
      </c>
      <c r="B5319" s="38" t="s">
        <v>5381</v>
      </c>
    </row>
    <row r="5320" spans="1:2" x14ac:dyDescent="0.25">
      <c r="A5320" s="37" t="s">
        <v>14852</v>
      </c>
      <c r="B5320" s="38" t="s">
        <v>5382</v>
      </c>
    </row>
    <row r="5321" spans="1:2" x14ac:dyDescent="0.25">
      <c r="A5321" s="37" t="s">
        <v>14853</v>
      </c>
      <c r="B5321" s="38" t="s">
        <v>5383</v>
      </c>
    </row>
    <row r="5322" spans="1:2" x14ac:dyDescent="0.25">
      <c r="A5322" s="37" t="s">
        <v>14854</v>
      </c>
      <c r="B5322" s="38" t="s">
        <v>5384</v>
      </c>
    </row>
    <row r="5323" spans="1:2" x14ac:dyDescent="0.25">
      <c r="A5323" s="37" t="s">
        <v>14855</v>
      </c>
      <c r="B5323" s="38" t="s">
        <v>5385</v>
      </c>
    </row>
    <row r="5324" spans="1:2" x14ac:dyDescent="0.25">
      <c r="A5324" s="37" t="s">
        <v>14856</v>
      </c>
      <c r="B5324" s="38" t="s">
        <v>5386</v>
      </c>
    </row>
    <row r="5325" spans="1:2" x14ac:dyDescent="0.25">
      <c r="A5325" s="37" t="s">
        <v>14857</v>
      </c>
      <c r="B5325" s="38" t="s">
        <v>5387</v>
      </c>
    </row>
    <row r="5326" spans="1:2" x14ac:dyDescent="0.25">
      <c r="A5326" s="37" t="s">
        <v>14858</v>
      </c>
      <c r="B5326" s="38" t="s">
        <v>5388</v>
      </c>
    </row>
    <row r="5327" spans="1:2" x14ac:dyDescent="0.25">
      <c r="A5327" s="37" t="s">
        <v>14859</v>
      </c>
      <c r="B5327" s="38" t="s">
        <v>5389</v>
      </c>
    </row>
    <row r="5328" spans="1:2" x14ac:dyDescent="0.25">
      <c r="A5328" s="37" t="s">
        <v>14860</v>
      </c>
      <c r="B5328" s="38" t="s">
        <v>5390</v>
      </c>
    </row>
    <row r="5329" spans="1:2" x14ac:dyDescent="0.25">
      <c r="A5329" s="37" t="s">
        <v>14861</v>
      </c>
      <c r="B5329" s="38" t="s">
        <v>5391</v>
      </c>
    </row>
    <row r="5330" spans="1:2" x14ac:dyDescent="0.25">
      <c r="A5330" s="37" t="s">
        <v>14862</v>
      </c>
      <c r="B5330" s="38" t="s">
        <v>5392</v>
      </c>
    </row>
    <row r="5331" spans="1:2" x14ac:dyDescent="0.25">
      <c r="A5331" s="37" t="s">
        <v>14863</v>
      </c>
      <c r="B5331" s="38" t="s">
        <v>5393</v>
      </c>
    </row>
    <row r="5332" spans="1:2" x14ac:dyDescent="0.25">
      <c r="A5332" s="37" t="s">
        <v>14864</v>
      </c>
      <c r="B5332" s="38" t="s">
        <v>5394</v>
      </c>
    </row>
    <row r="5333" spans="1:2" x14ac:dyDescent="0.25">
      <c r="A5333" s="37" t="s">
        <v>14865</v>
      </c>
      <c r="B5333" s="38" t="s">
        <v>5395</v>
      </c>
    </row>
    <row r="5334" spans="1:2" x14ac:dyDescent="0.25">
      <c r="A5334" s="37" t="s">
        <v>14866</v>
      </c>
      <c r="B5334" s="38" t="s">
        <v>5396</v>
      </c>
    </row>
    <row r="5335" spans="1:2" x14ac:dyDescent="0.25">
      <c r="A5335" s="37" t="s">
        <v>14867</v>
      </c>
      <c r="B5335" s="38" t="s">
        <v>5397</v>
      </c>
    </row>
    <row r="5336" spans="1:2" x14ac:dyDescent="0.25">
      <c r="A5336" s="37" t="s">
        <v>14868</v>
      </c>
      <c r="B5336" s="38" t="s">
        <v>5398</v>
      </c>
    </row>
    <row r="5337" spans="1:2" x14ac:dyDescent="0.25">
      <c r="A5337" s="37" t="s">
        <v>14869</v>
      </c>
      <c r="B5337" s="38" t="s">
        <v>5399</v>
      </c>
    </row>
    <row r="5338" spans="1:2" x14ac:dyDescent="0.25">
      <c r="A5338" s="37" t="s">
        <v>14870</v>
      </c>
      <c r="B5338" s="38" t="s">
        <v>5400</v>
      </c>
    </row>
    <row r="5339" spans="1:2" x14ac:dyDescent="0.25">
      <c r="A5339" s="37" t="s">
        <v>14871</v>
      </c>
      <c r="B5339" s="38" t="s">
        <v>5401</v>
      </c>
    </row>
    <row r="5340" spans="1:2" x14ac:dyDescent="0.25">
      <c r="A5340" s="37" t="s">
        <v>14872</v>
      </c>
      <c r="B5340" s="38" t="s">
        <v>5402</v>
      </c>
    </row>
    <row r="5341" spans="1:2" x14ac:dyDescent="0.25">
      <c r="A5341" s="37" t="s">
        <v>14873</v>
      </c>
      <c r="B5341" s="38" t="s">
        <v>5403</v>
      </c>
    </row>
    <row r="5342" spans="1:2" x14ac:dyDescent="0.25">
      <c r="A5342" s="37" t="s">
        <v>14874</v>
      </c>
      <c r="B5342" s="38" t="s">
        <v>5404</v>
      </c>
    </row>
    <row r="5343" spans="1:2" x14ac:dyDescent="0.25">
      <c r="A5343" s="37" t="s">
        <v>14875</v>
      </c>
      <c r="B5343" s="38" t="s">
        <v>5405</v>
      </c>
    </row>
    <row r="5344" spans="1:2" x14ac:dyDescent="0.25">
      <c r="A5344" s="37" t="s">
        <v>14876</v>
      </c>
      <c r="B5344" s="38" t="s">
        <v>5406</v>
      </c>
    </row>
    <row r="5345" spans="1:2" x14ac:dyDescent="0.25">
      <c r="A5345" s="37" t="s">
        <v>14877</v>
      </c>
      <c r="B5345" s="38" t="s">
        <v>5407</v>
      </c>
    </row>
    <row r="5346" spans="1:2" x14ac:dyDescent="0.25">
      <c r="A5346" s="37" t="s">
        <v>14878</v>
      </c>
      <c r="B5346" s="38" t="s">
        <v>5408</v>
      </c>
    </row>
    <row r="5347" spans="1:2" x14ac:dyDescent="0.25">
      <c r="A5347" s="37" t="s">
        <v>14879</v>
      </c>
      <c r="B5347" s="38" t="s">
        <v>5409</v>
      </c>
    </row>
    <row r="5348" spans="1:2" x14ac:dyDescent="0.25">
      <c r="A5348" s="37" t="s">
        <v>14880</v>
      </c>
      <c r="B5348" s="38" t="s">
        <v>5410</v>
      </c>
    </row>
    <row r="5349" spans="1:2" x14ac:dyDescent="0.25">
      <c r="A5349" s="37" t="s">
        <v>14881</v>
      </c>
      <c r="B5349" s="38" t="s">
        <v>5411</v>
      </c>
    </row>
    <row r="5350" spans="1:2" x14ac:dyDescent="0.25">
      <c r="A5350" s="37" t="s">
        <v>14882</v>
      </c>
      <c r="B5350" s="38" t="s">
        <v>5412</v>
      </c>
    </row>
    <row r="5351" spans="1:2" x14ac:dyDescent="0.25">
      <c r="A5351" s="37" t="s">
        <v>14883</v>
      </c>
      <c r="B5351" s="38" t="s">
        <v>5413</v>
      </c>
    </row>
    <row r="5352" spans="1:2" x14ac:dyDescent="0.25">
      <c r="A5352" s="37" t="s">
        <v>14884</v>
      </c>
      <c r="B5352" s="38" t="s">
        <v>5414</v>
      </c>
    </row>
    <row r="5353" spans="1:2" x14ac:dyDescent="0.25">
      <c r="A5353" s="37" t="s">
        <v>14885</v>
      </c>
      <c r="B5353" s="38" t="s">
        <v>5415</v>
      </c>
    </row>
    <row r="5354" spans="1:2" x14ac:dyDescent="0.25">
      <c r="A5354" s="37" t="s">
        <v>14886</v>
      </c>
      <c r="B5354" s="38" t="s">
        <v>5416</v>
      </c>
    </row>
    <row r="5355" spans="1:2" x14ac:dyDescent="0.25">
      <c r="A5355" s="37" t="s">
        <v>14887</v>
      </c>
      <c r="B5355" s="38" t="s">
        <v>5417</v>
      </c>
    </row>
    <row r="5356" spans="1:2" x14ac:dyDescent="0.25">
      <c r="A5356" s="37" t="s">
        <v>14888</v>
      </c>
      <c r="B5356" s="38" t="s">
        <v>5418</v>
      </c>
    </row>
    <row r="5357" spans="1:2" x14ac:dyDescent="0.25">
      <c r="A5357" s="37" t="s">
        <v>14889</v>
      </c>
      <c r="B5357" s="38" t="s">
        <v>5419</v>
      </c>
    </row>
    <row r="5358" spans="1:2" x14ac:dyDescent="0.25">
      <c r="A5358" s="37" t="s">
        <v>14890</v>
      </c>
      <c r="B5358" s="38" t="s">
        <v>5420</v>
      </c>
    </row>
    <row r="5359" spans="1:2" x14ac:dyDescent="0.25">
      <c r="A5359" s="37" t="s">
        <v>14891</v>
      </c>
      <c r="B5359" s="38" t="s">
        <v>5421</v>
      </c>
    </row>
    <row r="5360" spans="1:2" x14ac:dyDescent="0.25">
      <c r="A5360" s="37" t="s">
        <v>14892</v>
      </c>
      <c r="B5360" s="38" t="s">
        <v>5422</v>
      </c>
    </row>
    <row r="5361" spans="1:2" x14ac:dyDescent="0.25">
      <c r="A5361" s="37" t="s">
        <v>14893</v>
      </c>
      <c r="B5361" s="38" t="s">
        <v>5423</v>
      </c>
    </row>
    <row r="5362" spans="1:2" x14ac:dyDescent="0.25">
      <c r="A5362" s="37" t="s">
        <v>14894</v>
      </c>
      <c r="B5362" s="38" t="s">
        <v>5424</v>
      </c>
    </row>
    <row r="5363" spans="1:2" x14ac:dyDescent="0.25">
      <c r="A5363" s="37" t="s">
        <v>14895</v>
      </c>
      <c r="B5363" s="38" t="s">
        <v>5425</v>
      </c>
    </row>
    <row r="5364" spans="1:2" x14ac:dyDescent="0.25">
      <c r="A5364" s="37" t="s">
        <v>14896</v>
      </c>
      <c r="B5364" s="38" t="s">
        <v>5426</v>
      </c>
    </row>
    <row r="5365" spans="1:2" x14ac:dyDescent="0.25">
      <c r="A5365" s="37" t="s">
        <v>14897</v>
      </c>
      <c r="B5365" s="38" t="s">
        <v>5427</v>
      </c>
    </row>
    <row r="5366" spans="1:2" x14ac:dyDescent="0.25">
      <c r="A5366" s="37" t="s">
        <v>14898</v>
      </c>
      <c r="B5366" s="38" t="s">
        <v>5428</v>
      </c>
    </row>
    <row r="5367" spans="1:2" x14ac:dyDescent="0.25">
      <c r="A5367" s="37" t="s">
        <v>14899</v>
      </c>
      <c r="B5367" s="38" t="s">
        <v>5429</v>
      </c>
    </row>
    <row r="5368" spans="1:2" x14ac:dyDescent="0.25">
      <c r="A5368" s="37" t="s">
        <v>14900</v>
      </c>
      <c r="B5368" s="38" t="s">
        <v>5430</v>
      </c>
    </row>
    <row r="5369" spans="1:2" x14ac:dyDescent="0.25">
      <c r="A5369" s="37" t="s">
        <v>14901</v>
      </c>
      <c r="B5369" s="38" t="s">
        <v>5431</v>
      </c>
    </row>
    <row r="5370" spans="1:2" x14ac:dyDescent="0.25">
      <c r="A5370" s="37" t="s">
        <v>14902</v>
      </c>
      <c r="B5370" s="38" t="s">
        <v>5432</v>
      </c>
    </row>
    <row r="5371" spans="1:2" x14ac:dyDescent="0.25">
      <c r="A5371" s="37" t="s">
        <v>14903</v>
      </c>
      <c r="B5371" s="38" t="s">
        <v>5433</v>
      </c>
    </row>
    <row r="5372" spans="1:2" x14ac:dyDescent="0.25">
      <c r="A5372" s="37" t="s">
        <v>14904</v>
      </c>
      <c r="B5372" s="38" t="s">
        <v>5434</v>
      </c>
    </row>
    <row r="5373" spans="1:2" x14ac:dyDescent="0.25">
      <c r="A5373" s="37" t="s">
        <v>14905</v>
      </c>
      <c r="B5373" s="38" t="s">
        <v>5435</v>
      </c>
    </row>
    <row r="5374" spans="1:2" x14ac:dyDescent="0.25">
      <c r="A5374" s="37" t="s">
        <v>14906</v>
      </c>
      <c r="B5374" s="38" t="s">
        <v>5436</v>
      </c>
    </row>
    <row r="5375" spans="1:2" x14ac:dyDescent="0.25">
      <c r="A5375" s="37" t="s">
        <v>14907</v>
      </c>
      <c r="B5375" s="38" t="s">
        <v>5437</v>
      </c>
    </row>
    <row r="5376" spans="1:2" x14ac:dyDescent="0.25">
      <c r="A5376" s="37" t="s">
        <v>14908</v>
      </c>
      <c r="B5376" s="38" t="s">
        <v>5438</v>
      </c>
    </row>
    <row r="5377" spans="1:2" x14ac:dyDescent="0.25">
      <c r="A5377" s="37" t="s">
        <v>14909</v>
      </c>
      <c r="B5377" s="38" t="s">
        <v>5439</v>
      </c>
    </row>
    <row r="5378" spans="1:2" x14ac:dyDescent="0.25">
      <c r="A5378" s="37" t="s">
        <v>14910</v>
      </c>
      <c r="B5378" s="38" t="s">
        <v>5440</v>
      </c>
    </row>
    <row r="5379" spans="1:2" x14ac:dyDescent="0.25">
      <c r="A5379" s="37" t="s">
        <v>14911</v>
      </c>
      <c r="B5379" s="38" t="s">
        <v>5441</v>
      </c>
    </row>
    <row r="5380" spans="1:2" x14ac:dyDescent="0.25">
      <c r="A5380" s="37" t="s">
        <v>14912</v>
      </c>
      <c r="B5380" s="38" t="s">
        <v>5442</v>
      </c>
    </row>
    <row r="5381" spans="1:2" x14ac:dyDescent="0.25">
      <c r="A5381" s="37" t="s">
        <v>14913</v>
      </c>
      <c r="B5381" s="38" t="s">
        <v>5443</v>
      </c>
    </row>
    <row r="5382" spans="1:2" x14ac:dyDescent="0.25">
      <c r="A5382" s="37" t="s">
        <v>14914</v>
      </c>
      <c r="B5382" s="38" t="s">
        <v>5444</v>
      </c>
    </row>
    <row r="5383" spans="1:2" x14ac:dyDescent="0.25">
      <c r="A5383" s="37" t="s">
        <v>14915</v>
      </c>
      <c r="B5383" s="38" t="s">
        <v>5445</v>
      </c>
    </row>
    <row r="5384" spans="1:2" x14ac:dyDescent="0.25">
      <c r="A5384" s="37" t="s">
        <v>14916</v>
      </c>
      <c r="B5384" s="38" t="s">
        <v>5446</v>
      </c>
    </row>
    <row r="5385" spans="1:2" x14ac:dyDescent="0.25">
      <c r="A5385" s="37" t="s">
        <v>14917</v>
      </c>
      <c r="B5385" s="38" t="s">
        <v>5447</v>
      </c>
    </row>
    <row r="5386" spans="1:2" x14ac:dyDescent="0.25">
      <c r="A5386" s="37" t="s">
        <v>14918</v>
      </c>
      <c r="B5386" s="38" t="s">
        <v>5448</v>
      </c>
    </row>
    <row r="5387" spans="1:2" x14ac:dyDescent="0.25">
      <c r="A5387" s="37" t="s">
        <v>14919</v>
      </c>
      <c r="B5387" s="38" t="s">
        <v>5449</v>
      </c>
    </row>
    <row r="5388" spans="1:2" x14ac:dyDescent="0.25">
      <c r="A5388" s="37" t="s">
        <v>14920</v>
      </c>
      <c r="B5388" s="38" t="s">
        <v>5450</v>
      </c>
    </row>
    <row r="5389" spans="1:2" x14ac:dyDescent="0.25">
      <c r="A5389" s="37" t="s">
        <v>14921</v>
      </c>
      <c r="B5389" s="38" t="s">
        <v>5451</v>
      </c>
    </row>
    <row r="5390" spans="1:2" x14ac:dyDescent="0.25">
      <c r="A5390" s="37" t="s">
        <v>14922</v>
      </c>
      <c r="B5390" s="38" t="s">
        <v>5452</v>
      </c>
    </row>
    <row r="5391" spans="1:2" x14ac:dyDescent="0.25">
      <c r="A5391" s="37" t="s">
        <v>14923</v>
      </c>
      <c r="B5391" s="38" t="s">
        <v>5453</v>
      </c>
    </row>
    <row r="5392" spans="1:2" x14ac:dyDescent="0.25">
      <c r="A5392" s="37" t="s">
        <v>14924</v>
      </c>
      <c r="B5392" s="38" t="s">
        <v>5454</v>
      </c>
    </row>
    <row r="5393" spans="1:2" x14ac:dyDescent="0.25">
      <c r="A5393" s="37" t="s">
        <v>14925</v>
      </c>
      <c r="B5393" s="38" t="s">
        <v>5455</v>
      </c>
    </row>
    <row r="5394" spans="1:2" x14ac:dyDescent="0.25">
      <c r="A5394" s="37" t="s">
        <v>14926</v>
      </c>
      <c r="B5394" s="38" t="s">
        <v>5456</v>
      </c>
    </row>
    <row r="5395" spans="1:2" x14ac:dyDescent="0.25">
      <c r="A5395" s="37" t="s">
        <v>14927</v>
      </c>
      <c r="B5395" s="38" t="s">
        <v>5457</v>
      </c>
    </row>
    <row r="5396" spans="1:2" x14ac:dyDescent="0.25">
      <c r="A5396" s="37" t="s">
        <v>14928</v>
      </c>
      <c r="B5396" s="38" t="s">
        <v>5458</v>
      </c>
    </row>
    <row r="5397" spans="1:2" x14ac:dyDescent="0.25">
      <c r="A5397" s="37" t="s">
        <v>14929</v>
      </c>
      <c r="B5397" s="38" t="s">
        <v>5459</v>
      </c>
    </row>
    <row r="5398" spans="1:2" x14ac:dyDescent="0.25">
      <c r="A5398" s="37" t="s">
        <v>14930</v>
      </c>
      <c r="B5398" s="38" t="s">
        <v>5460</v>
      </c>
    </row>
    <row r="5399" spans="1:2" x14ac:dyDescent="0.25">
      <c r="A5399" s="37" t="s">
        <v>14931</v>
      </c>
      <c r="B5399" s="38" t="s">
        <v>5461</v>
      </c>
    </row>
    <row r="5400" spans="1:2" x14ac:dyDescent="0.25">
      <c r="A5400" s="37" t="s">
        <v>14932</v>
      </c>
      <c r="B5400" s="38" t="s">
        <v>5462</v>
      </c>
    </row>
    <row r="5401" spans="1:2" x14ac:dyDescent="0.25">
      <c r="A5401" s="37" t="s">
        <v>14933</v>
      </c>
      <c r="B5401" s="38" t="s">
        <v>5463</v>
      </c>
    </row>
    <row r="5402" spans="1:2" x14ac:dyDescent="0.25">
      <c r="A5402" s="37" t="s">
        <v>14934</v>
      </c>
      <c r="B5402" s="38" t="s">
        <v>5464</v>
      </c>
    </row>
    <row r="5403" spans="1:2" x14ac:dyDescent="0.25">
      <c r="A5403" s="37" t="s">
        <v>14935</v>
      </c>
      <c r="B5403" s="38" t="s">
        <v>5465</v>
      </c>
    </row>
    <row r="5404" spans="1:2" x14ac:dyDescent="0.25">
      <c r="A5404" s="37" t="s">
        <v>14936</v>
      </c>
      <c r="B5404" s="38" t="s">
        <v>5466</v>
      </c>
    </row>
    <row r="5405" spans="1:2" x14ac:dyDescent="0.25">
      <c r="A5405" s="37" t="s">
        <v>14937</v>
      </c>
      <c r="B5405" s="38" t="s">
        <v>5467</v>
      </c>
    </row>
    <row r="5406" spans="1:2" x14ac:dyDescent="0.25">
      <c r="A5406" s="37" t="s">
        <v>14938</v>
      </c>
      <c r="B5406" s="38" t="s">
        <v>5468</v>
      </c>
    </row>
    <row r="5407" spans="1:2" x14ac:dyDescent="0.25">
      <c r="A5407" s="37" t="s">
        <v>14939</v>
      </c>
      <c r="B5407" s="38" t="s">
        <v>5469</v>
      </c>
    </row>
    <row r="5408" spans="1:2" x14ac:dyDescent="0.25">
      <c r="A5408" s="37" t="s">
        <v>14940</v>
      </c>
      <c r="B5408" s="38" t="s">
        <v>5470</v>
      </c>
    </row>
    <row r="5409" spans="1:2" x14ac:dyDescent="0.25">
      <c r="A5409" s="37" t="s">
        <v>14941</v>
      </c>
      <c r="B5409" s="38" t="s">
        <v>5471</v>
      </c>
    </row>
    <row r="5410" spans="1:2" x14ac:dyDescent="0.25">
      <c r="A5410" s="37" t="s">
        <v>14942</v>
      </c>
      <c r="B5410" s="38" t="s">
        <v>5472</v>
      </c>
    </row>
    <row r="5411" spans="1:2" x14ac:dyDescent="0.25">
      <c r="A5411" s="37" t="s">
        <v>14943</v>
      </c>
      <c r="B5411" s="38" t="s">
        <v>5473</v>
      </c>
    </row>
    <row r="5412" spans="1:2" x14ac:dyDescent="0.25">
      <c r="A5412" s="37" t="s">
        <v>14944</v>
      </c>
      <c r="B5412" s="38" t="s">
        <v>5474</v>
      </c>
    </row>
    <row r="5413" spans="1:2" x14ac:dyDescent="0.25">
      <c r="A5413" s="37" t="s">
        <v>14945</v>
      </c>
      <c r="B5413" s="38" t="s">
        <v>5475</v>
      </c>
    </row>
    <row r="5414" spans="1:2" x14ac:dyDescent="0.25">
      <c r="A5414" s="37" t="s">
        <v>14946</v>
      </c>
      <c r="B5414" s="38" t="s">
        <v>5476</v>
      </c>
    </row>
    <row r="5415" spans="1:2" x14ac:dyDescent="0.25">
      <c r="A5415" s="37" t="s">
        <v>14947</v>
      </c>
      <c r="B5415" s="38" t="s">
        <v>5477</v>
      </c>
    </row>
    <row r="5416" spans="1:2" x14ac:dyDescent="0.25">
      <c r="A5416" s="37" t="s">
        <v>14948</v>
      </c>
      <c r="B5416" s="38" t="s">
        <v>5478</v>
      </c>
    </row>
    <row r="5417" spans="1:2" x14ac:dyDescent="0.25">
      <c r="A5417" s="37" t="s">
        <v>14949</v>
      </c>
      <c r="B5417" s="38" t="s">
        <v>5479</v>
      </c>
    </row>
    <row r="5418" spans="1:2" x14ac:dyDescent="0.25">
      <c r="A5418" s="37" t="s">
        <v>14950</v>
      </c>
      <c r="B5418" s="38" t="s">
        <v>5480</v>
      </c>
    </row>
    <row r="5419" spans="1:2" x14ac:dyDescent="0.25">
      <c r="A5419" s="37" t="s">
        <v>14951</v>
      </c>
      <c r="B5419" s="38" t="s">
        <v>5481</v>
      </c>
    </row>
    <row r="5420" spans="1:2" x14ac:dyDescent="0.25">
      <c r="A5420" s="37" t="s">
        <v>14952</v>
      </c>
      <c r="B5420" s="38" t="s">
        <v>5482</v>
      </c>
    </row>
    <row r="5421" spans="1:2" x14ac:dyDescent="0.25">
      <c r="A5421" s="37" t="s">
        <v>14953</v>
      </c>
      <c r="B5421" s="38" t="s">
        <v>5483</v>
      </c>
    </row>
    <row r="5422" spans="1:2" x14ac:dyDescent="0.25">
      <c r="A5422" s="37" t="s">
        <v>14954</v>
      </c>
      <c r="B5422" s="38" t="s">
        <v>5484</v>
      </c>
    </row>
    <row r="5423" spans="1:2" x14ac:dyDescent="0.25">
      <c r="A5423" s="37" t="s">
        <v>14955</v>
      </c>
      <c r="B5423" s="38" t="s">
        <v>5485</v>
      </c>
    </row>
    <row r="5424" spans="1:2" x14ac:dyDescent="0.25">
      <c r="A5424" s="37" t="s">
        <v>14956</v>
      </c>
      <c r="B5424" s="38" t="s">
        <v>5486</v>
      </c>
    </row>
    <row r="5425" spans="1:2" x14ac:dyDescent="0.25">
      <c r="A5425" s="37" t="s">
        <v>14957</v>
      </c>
      <c r="B5425" s="38" t="s">
        <v>5487</v>
      </c>
    </row>
    <row r="5426" spans="1:2" x14ac:dyDescent="0.25">
      <c r="A5426" s="37" t="s">
        <v>14958</v>
      </c>
      <c r="B5426" s="38" t="s">
        <v>5488</v>
      </c>
    </row>
    <row r="5427" spans="1:2" x14ac:dyDescent="0.25">
      <c r="A5427" s="37" t="s">
        <v>14959</v>
      </c>
      <c r="B5427" s="38" t="s">
        <v>5489</v>
      </c>
    </row>
    <row r="5428" spans="1:2" x14ac:dyDescent="0.25">
      <c r="A5428" s="37" t="s">
        <v>14960</v>
      </c>
      <c r="B5428" s="38" t="s">
        <v>5490</v>
      </c>
    </row>
    <row r="5429" spans="1:2" x14ac:dyDescent="0.25">
      <c r="A5429" s="37" t="s">
        <v>14961</v>
      </c>
      <c r="B5429" s="38" t="s">
        <v>5491</v>
      </c>
    </row>
    <row r="5430" spans="1:2" x14ac:dyDescent="0.25">
      <c r="A5430" s="37" t="s">
        <v>14962</v>
      </c>
      <c r="B5430" s="38" t="s">
        <v>5492</v>
      </c>
    </row>
    <row r="5431" spans="1:2" x14ac:dyDescent="0.25">
      <c r="A5431" s="37" t="s">
        <v>14963</v>
      </c>
      <c r="B5431" s="38" t="s">
        <v>5493</v>
      </c>
    </row>
    <row r="5432" spans="1:2" x14ac:dyDescent="0.25">
      <c r="A5432" s="37" t="s">
        <v>14964</v>
      </c>
      <c r="B5432" s="38" t="s">
        <v>5494</v>
      </c>
    </row>
    <row r="5433" spans="1:2" x14ac:dyDescent="0.25">
      <c r="A5433" s="37" t="s">
        <v>14965</v>
      </c>
      <c r="B5433" s="38" t="s">
        <v>5495</v>
      </c>
    </row>
    <row r="5434" spans="1:2" x14ac:dyDescent="0.25">
      <c r="A5434" s="37" t="s">
        <v>14966</v>
      </c>
      <c r="B5434" s="38" t="s">
        <v>5496</v>
      </c>
    </row>
    <row r="5435" spans="1:2" x14ac:dyDescent="0.25">
      <c r="A5435" s="37" t="s">
        <v>14967</v>
      </c>
      <c r="B5435" s="38" t="s">
        <v>5497</v>
      </c>
    </row>
    <row r="5436" spans="1:2" x14ac:dyDescent="0.25">
      <c r="A5436" s="37" t="s">
        <v>14968</v>
      </c>
      <c r="B5436" s="38" t="s">
        <v>5498</v>
      </c>
    </row>
    <row r="5437" spans="1:2" x14ac:dyDescent="0.25">
      <c r="A5437" s="37" t="s">
        <v>14969</v>
      </c>
      <c r="B5437" s="38" t="s">
        <v>5499</v>
      </c>
    </row>
    <row r="5438" spans="1:2" x14ac:dyDescent="0.25">
      <c r="A5438" s="37" t="s">
        <v>14970</v>
      </c>
      <c r="B5438" s="38" t="s">
        <v>5500</v>
      </c>
    </row>
    <row r="5439" spans="1:2" x14ac:dyDescent="0.25">
      <c r="A5439" s="37" t="s">
        <v>14971</v>
      </c>
      <c r="B5439" s="38" t="s">
        <v>5501</v>
      </c>
    </row>
    <row r="5440" spans="1:2" x14ac:dyDescent="0.25">
      <c r="A5440" s="37" t="s">
        <v>14972</v>
      </c>
      <c r="B5440" s="38" t="s">
        <v>5502</v>
      </c>
    </row>
    <row r="5441" spans="1:2" x14ac:dyDescent="0.25">
      <c r="A5441" s="37" t="s">
        <v>14973</v>
      </c>
      <c r="B5441" s="38" t="s">
        <v>5503</v>
      </c>
    </row>
    <row r="5442" spans="1:2" x14ac:dyDescent="0.25">
      <c r="A5442" s="37" t="s">
        <v>14974</v>
      </c>
      <c r="B5442" s="38" t="s">
        <v>5504</v>
      </c>
    </row>
    <row r="5443" spans="1:2" x14ac:dyDescent="0.25">
      <c r="A5443" s="37" t="s">
        <v>14975</v>
      </c>
      <c r="B5443" s="38" t="s">
        <v>5505</v>
      </c>
    </row>
    <row r="5444" spans="1:2" x14ac:dyDescent="0.25">
      <c r="A5444" s="37" t="s">
        <v>14976</v>
      </c>
      <c r="B5444" s="38" t="s">
        <v>5506</v>
      </c>
    </row>
    <row r="5445" spans="1:2" x14ac:dyDescent="0.25">
      <c r="A5445" s="37" t="s">
        <v>14977</v>
      </c>
      <c r="B5445" s="38" t="s">
        <v>5507</v>
      </c>
    </row>
    <row r="5446" spans="1:2" x14ac:dyDescent="0.25">
      <c r="A5446" s="37" t="s">
        <v>14978</v>
      </c>
      <c r="B5446" s="38" t="s">
        <v>5508</v>
      </c>
    </row>
    <row r="5447" spans="1:2" x14ac:dyDescent="0.25">
      <c r="A5447" s="37" t="s">
        <v>14979</v>
      </c>
      <c r="B5447" s="38" t="s">
        <v>5509</v>
      </c>
    </row>
    <row r="5448" spans="1:2" x14ac:dyDescent="0.25">
      <c r="A5448" s="37" t="s">
        <v>14980</v>
      </c>
      <c r="B5448" s="38" t="s">
        <v>5510</v>
      </c>
    </row>
    <row r="5449" spans="1:2" x14ac:dyDescent="0.25">
      <c r="A5449" s="37" t="s">
        <v>14981</v>
      </c>
      <c r="B5449" s="38" t="s">
        <v>5511</v>
      </c>
    </row>
    <row r="5450" spans="1:2" x14ac:dyDescent="0.25">
      <c r="A5450" s="37" t="s">
        <v>14982</v>
      </c>
      <c r="B5450" s="38" t="s">
        <v>5512</v>
      </c>
    </row>
    <row r="5451" spans="1:2" x14ac:dyDescent="0.25">
      <c r="A5451" s="37" t="s">
        <v>14983</v>
      </c>
      <c r="B5451" s="38" t="s">
        <v>5513</v>
      </c>
    </row>
    <row r="5452" spans="1:2" x14ac:dyDescent="0.25">
      <c r="A5452" s="37" t="s">
        <v>14984</v>
      </c>
      <c r="B5452" s="38" t="s">
        <v>5514</v>
      </c>
    </row>
    <row r="5453" spans="1:2" x14ac:dyDescent="0.25">
      <c r="A5453" s="37" t="s">
        <v>14985</v>
      </c>
      <c r="B5453" s="38" t="s">
        <v>5515</v>
      </c>
    </row>
    <row r="5454" spans="1:2" x14ac:dyDescent="0.25">
      <c r="A5454" s="37" t="s">
        <v>14986</v>
      </c>
      <c r="B5454" s="38" t="s">
        <v>5516</v>
      </c>
    </row>
    <row r="5455" spans="1:2" x14ac:dyDescent="0.25">
      <c r="A5455" s="37" t="s">
        <v>14987</v>
      </c>
      <c r="B5455" s="38" t="s">
        <v>5517</v>
      </c>
    </row>
    <row r="5456" spans="1:2" x14ac:dyDescent="0.25">
      <c r="A5456" s="37" t="s">
        <v>14988</v>
      </c>
      <c r="B5456" s="38" t="s">
        <v>5518</v>
      </c>
    </row>
    <row r="5457" spans="1:2" x14ac:dyDescent="0.25">
      <c r="A5457" s="37" t="s">
        <v>14989</v>
      </c>
      <c r="B5457" s="38" t="s">
        <v>5519</v>
      </c>
    </row>
    <row r="5458" spans="1:2" x14ac:dyDescent="0.25">
      <c r="A5458" s="37" t="s">
        <v>14990</v>
      </c>
      <c r="B5458" s="38" t="s">
        <v>5520</v>
      </c>
    </row>
    <row r="5459" spans="1:2" x14ac:dyDescent="0.25">
      <c r="A5459" s="37" t="s">
        <v>14991</v>
      </c>
      <c r="B5459" s="38" t="s">
        <v>5521</v>
      </c>
    </row>
    <row r="5460" spans="1:2" x14ac:dyDescent="0.25">
      <c r="A5460" s="37" t="s">
        <v>14992</v>
      </c>
      <c r="B5460" s="38" t="s">
        <v>5522</v>
      </c>
    </row>
    <row r="5461" spans="1:2" x14ac:dyDescent="0.25">
      <c r="A5461" s="37" t="s">
        <v>14993</v>
      </c>
      <c r="B5461" s="38" t="s">
        <v>5523</v>
      </c>
    </row>
    <row r="5462" spans="1:2" x14ac:dyDescent="0.25">
      <c r="A5462" s="37" t="s">
        <v>14994</v>
      </c>
      <c r="B5462" s="38" t="s">
        <v>5524</v>
      </c>
    </row>
    <row r="5463" spans="1:2" x14ac:dyDescent="0.25">
      <c r="A5463" s="37" t="s">
        <v>14995</v>
      </c>
      <c r="B5463" s="38" t="s">
        <v>5525</v>
      </c>
    </row>
    <row r="5464" spans="1:2" x14ac:dyDescent="0.25">
      <c r="A5464" s="37" t="s">
        <v>14996</v>
      </c>
      <c r="B5464" s="38" t="s">
        <v>5526</v>
      </c>
    </row>
    <row r="5465" spans="1:2" x14ac:dyDescent="0.25">
      <c r="A5465" s="37" t="s">
        <v>14997</v>
      </c>
      <c r="B5465" s="38" t="s">
        <v>5527</v>
      </c>
    </row>
    <row r="5466" spans="1:2" x14ac:dyDescent="0.25">
      <c r="A5466" s="37" t="s">
        <v>14998</v>
      </c>
      <c r="B5466" s="38" t="s">
        <v>5528</v>
      </c>
    </row>
    <row r="5467" spans="1:2" x14ac:dyDescent="0.25">
      <c r="A5467" s="37" t="s">
        <v>14999</v>
      </c>
      <c r="B5467" s="38" t="s">
        <v>5529</v>
      </c>
    </row>
    <row r="5468" spans="1:2" x14ac:dyDescent="0.25">
      <c r="A5468" s="37" t="s">
        <v>15000</v>
      </c>
      <c r="B5468" s="38" t="s">
        <v>5530</v>
      </c>
    </row>
    <row r="5469" spans="1:2" x14ac:dyDescent="0.25">
      <c r="A5469" s="37" t="s">
        <v>15001</v>
      </c>
      <c r="B5469" s="38" t="s">
        <v>5531</v>
      </c>
    </row>
    <row r="5470" spans="1:2" x14ac:dyDescent="0.25">
      <c r="A5470" s="37" t="s">
        <v>15002</v>
      </c>
      <c r="B5470" s="38" t="s">
        <v>5532</v>
      </c>
    </row>
    <row r="5471" spans="1:2" x14ac:dyDescent="0.25">
      <c r="A5471" s="37" t="s">
        <v>15003</v>
      </c>
      <c r="B5471" s="38" t="s">
        <v>5533</v>
      </c>
    </row>
    <row r="5472" spans="1:2" x14ac:dyDescent="0.25">
      <c r="A5472" s="37" t="s">
        <v>15004</v>
      </c>
      <c r="B5472" s="38" t="s">
        <v>5534</v>
      </c>
    </row>
    <row r="5473" spans="1:2" x14ac:dyDescent="0.25">
      <c r="A5473" s="37" t="s">
        <v>15005</v>
      </c>
      <c r="B5473" s="38" t="s">
        <v>5535</v>
      </c>
    </row>
    <row r="5474" spans="1:2" x14ac:dyDescent="0.25">
      <c r="A5474" s="37" t="s">
        <v>15006</v>
      </c>
      <c r="B5474" s="38" t="s">
        <v>5536</v>
      </c>
    </row>
    <row r="5475" spans="1:2" x14ac:dyDescent="0.25">
      <c r="A5475" s="37" t="s">
        <v>15007</v>
      </c>
      <c r="B5475" s="38" t="s">
        <v>5537</v>
      </c>
    </row>
    <row r="5476" spans="1:2" x14ac:dyDescent="0.25">
      <c r="A5476" s="37" t="s">
        <v>15008</v>
      </c>
      <c r="B5476" s="38" t="s">
        <v>5538</v>
      </c>
    </row>
    <row r="5477" spans="1:2" x14ac:dyDescent="0.25">
      <c r="A5477" s="37" t="s">
        <v>15009</v>
      </c>
      <c r="B5477" s="38" t="s">
        <v>5539</v>
      </c>
    </row>
    <row r="5478" spans="1:2" x14ac:dyDescent="0.25">
      <c r="A5478" s="37" t="s">
        <v>15010</v>
      </c>
      <c r="B5478" s="38" t="s">
        <v>5540</v>
      </c>
    </row>
    <row r="5479" spans="1:2" x14ac:dyDescent="0.25">
      <c r="A5479" s="37" t="s">
        <v>15011</v>
      </c>
      <c r="B5479" s="38" t="s">
        <v>5541</v>
      </c>
    </row>
    <row r="5480" spans="1:2" x14ac:dyDescent="0.25">
      <c r="A5480" s="37" t="s">
        <v>15012</v>
      </c>
      <c r="B5480" s="38" t="s">
        <v>5542</v>
      </c>
    </row>
    <row r="5481" spans="1:2" x14ac:dyDescent="0.25">
      <c r="A5481" s="37" t="s">
        <v>15013</v>
      </c>
      <c r="B5481" s="38" t="s">
        <v>5543</v>
      </c>
    </row>
    <row r="5482" spans="1:2" x14ac:dyDescent="0.25">
      <c r="A5482" s="37" t="s">
        <v>15014</v>
      </c>
      <c r="B5482" s="38" t="s">
        <v>5544</v>
      </c>
    </row>
    <row r="5483" spans="1:2" x14ac:dyDescent="0.25">
      <c r="A5483" s="37" t="s">
        <v>15015</v>
      </c>
      <c r="B5483" s="38" t="s">
        <v>5545</v>
      </c>
    </row>
    <row r="5484" spans="1:2" x14ac:dyDescent="0.25">
      <c r="A5484" s="37" t="s">
        <v>15016</v>
      </c>
      <c r="B5484" s="38" t="s">
        <v>5546</v>
      </c>
    </row>
    <row r="5485" spans="1:2" x14ac:dyDescent="0.25">
      <c r="A5485" s="37" t="s">
        <v>15017</v>
      </c>
      <c r="B5485" s="38" t="s">
        <v>5547</v>
      </c>
    </row>
    <row r="5486" spans="1:2" x14ac:dyDescent="0.25">
      <c r="A5486" s="37" t="s">
        <v>15018</v>
      </c>
      <c r="B5486" s="38" t="s">
        <v>5548</v>
      </c>
    </row>
    <row r="5487" spans="1:2" x14ac:dyDescent="0.25">
      <c r="A5487" s="37" t="s">
        <v>15019</v>
      </c>
      <c r="B5487" s="38" t="s">
        <v>5549</v>
      </c>
    </row>
    <row r="5488" spans="1:2" x14ac:dyDescent="0.25">
      <c r="A5488" s="37" t="s">
        <v>15020</v>
      </c>
      <c r="B5488" s="38" t="s">
        <v>5550</v>
      </c>
    </row>
    <row r="5489" spans="1:2" x14ac:dyDescent="0.25">
      <c r="A5489" s="37" t="s">
        <v>15021</v>
      </c>
      <c r="B5489" s="38" t="s">
        <v>5551</v>
      </c>
    </row>
    <row r="5490" spans="1:2" x14ac:dyDescent="0.25">
      <c r="A5490" s="37" t="s">
        <v>15022</v>
      </c>
      <c r="B5490" s="38" t="s">
        <v>5552</v>
      </c>
    </row>
    <row r="5491" spans="1:2" x14ac:dyDescent="0.25">
      <c r="A5491" s="37" t="s">
        <v>15023</v>
      </c>
      <c r="B5491" s="38" t="s">
        <v>5553</v>
      </c>
    </row>
    <row r="5492" spans="1:2" x14ac:dyDescent="0.25">
      <c r="A5492" s="37" t="s">
        <v>15024</v>
      </c>
      <c r="B5492" s="38" t="s">
        <v>5554</v>
      </c>
    </row>
    <row r="5493" spans="1:2" x14ac:dyDescent="0.25">
      <c r="A5493" s="37" t="s">
        <v>15025</v>
      </c>
      <c r="B5493" s="38" t="s">
        <v>5555</v>
      </c>
    </row>
    <row r="5494" spans="1:2" x14ac:dyDescent="0.25">
      <c r="A5494" s="37" t="s">
        <v>15026</v>
      </c>
      <c r="B5494" s="38" t="s">
        <v>5556</v>
      </c>
    </row>
    <row r="5495" spans="1:2" x14ac:dyDescent="0.25">
      <c r="A5495" s="37" t="s">
        <v>15027</v>
      </c>
      <c r="B5495" s="38" t="s">
        <v>5557</v>
      </c>
    </row>
    <row r="5496" spans="1:2" x14ac:dyDescent="0.25">
      <c r="A5496" s="37" t="s">
        <v>15028</v>
      </c>
      <c r="B5496" s="38" t="s">
        <v>5558</v>
      </c>
    </row>
    <row r="5497" spans="1:2" x14ac:dyDescent="0.25">
      <c r="A5497" s="37" t="s">
        <v>15029</v>
      </c>
      <c r="B5497" s="38" t="s">
        <v>5559</v>
      </c>
    </row>
    <row r="5498" spans="1:2" x14ac:dyDescent="0.25">
      <c r="A5498" s="37" t="s">
        <v>15030</v>
      </c>
      <c r="B5498" s="38" t="s">
        <v>5560</v>
      </c>
    </row>
    <row r="5499" spans="1:2" x14ac:dyDescent="0.25">
      <c r="A5499" s="37" t="s">
        <v>15031</v>
      </c>
      <c r="B5499" s="38" t="s">
        <v>5561</v>
      </c>
    </row>
    <row r="5500" spans="1:2" x14ac:dyDescent="0.25">
      <c r="A5500" s="37" t="s">
        <v>15032</v>
      </c>
      <c r="B5500" s="38" t="s">
        <v>5562</v>
      </c>
    </row>
    <row r="5501" spans="1:2" x14ac:dyDescent="0.25">
      <c r="A5501" s="37" t="s">
        <v>15033</v>
      </c>
      <c r="B5501" s="38" t="s">
        <v>5563</v>
      </c>
    </row>
    <row r="5502" spans="1:2" x14ac:dyDescent="0.25">
      <c r="A5502" s="37" t="s">
        <v>15034</v>
      </c>
      <c r="B5502" s="38" t="s">
        <v>5564</v>
      </c>
    </row>
    <row r="5503" spans="1:2" x14ac:dyDescent="0.25">
      <c r="A5503" s="37" t="s">
        <v>15035</v>
      </c>
      <c r="B5503" s="38" t="s">
        <v>5565</v>
      </c>
    </row>
    <row r="5504" spans="1:2" x14ac:dyDescent="0.25">
      <c r="A5504" s="37" t="s">
        <v>15036</v>
      </c>
      <c r="B5504" s="38" t="s">
        <v>5566</v>
      </c>
    </row>
    <row r="5505" spans="1:2" x14ac:dyDescent="0.25">
      <c r="A5505" s="37" t="s">
        <v>15037</v>
      </c>
      <c r="B5505" s="38" t="s">
        <v>5567</v>
      </c>
    </row>
    <row r="5506" spans="1:2" x14ac:dyDescent="0.25">
      <c r="A5506" s="37" t="s">
        <v>15038</v>
      </c>
      <c r="B5506" s="38" t="s">
        <v>5568</v>
      </c>
    </row>
    <row r="5507" spans="1:2" x14ac:dyDescent="0.25">
      <c r="A5507" s="37" t="s">
        <v>15039</v>
      </c>
      <c r="B5507" s="38" t="s">
        <v>5569</v>
      </c>
    </row>
    <row r="5508" spans="1:2" x14ac:dyDescent="0.25">
      <c r="A5508" s="37" t="s">
        <v>15040</v>
      </c>
      <c r="B5508" s="38" t="s">
        <v>5570</v>
      </c>
    </row>
    <row r="5509" spans="1:2" x14ac:dyDescent="0.25">
      <c r="A5509" s="37" t="s">
        <v>15041</v>
      </c>
      <c r="B5509" s="38" t="s">
        <v>5571</v>
      </c>
    </row>
    <row r="5510" spans="1:2" x14ac:dyDescent="0.25">
      <c r="A5510" s="37" t="s">
        <v>15042</v>
      </c>
      <c r="B5510" s="38" t="s">
        <v>5572</v>
      </c>
    </row>
    <row r="5511" spans="1:2" x14ac:dyDescent="0.25">
      <c r="A5511" s="37" t="s">
        <v>15043</v>
      </c>
      <c r="B5511" s="38" t="s">
        <v>5573</v>
      </c>
    </row>
    <row r="5512" spans="1:2" x14ac:dyDescent="0.25">
      <c r="A5512" s="37" t="s">
        <v>15044</v>
      </c>
      <c r="B5512" s="38" t="s">
        <v>5574</v>
      </c>
    </row>
    <row r="5513" spans="1:2" x14ac:dyDescent="0.25">
      <c r="A5513" s="37" t="s">
        <v>15045</v>
      </c>
      <c r="B5513" s="38" t="s">
        <v>5575</v>
      </c>
    </row>
    <row r="5514" spans="1:2" x14ac:dyDescent="0.25">
      <c r="A5514" s="37" t="s">
        <v>15046</v>
      </c>
      <c r="B5514" s="38" t="s">
        <v>5576</v>
      </c>
    </row>
    <row r="5515" spans="1:2" x14ac:dyDescent="0.25">
      <c r="A5515" s="37" t="s">
        <v>15047</v>
      </c>
      <c r="B5515" s="38" t="s">
        <v>5577</v>
      </c>
    </row>
    <row r="5516" spans="1:2" x14ac:dyDescent="0.25">
      <c r="A5516" s="37" t="s">
        <v>15048</v>
      </c>
      <c r="B5516" s="38" t="s">
        <v>5578</v>
      </c>
    </row>
    <row r="5517" spans="1:2" x14ac:dyDescent="0.25">
      <c r="A5517" s="37" t="s">
        <v>15049</v>
      </c>
      <c r="B5517" s="38" t="s">
        <v>5579</v>
      </c>
    </row>
    <row r="5518" spans="1:2" x14ac:dyDescent="0.25">
      <c r="A5518" s="37" t="s">
        <v>15050</v>
      </c>
      <c r="B5518" s="38" t="s">
        <v>5580</v>
      </c>
    </row>
    <row r="5519" spans="1:2" x14ac:dyDescent="0.25">
      <c r="A5519" s="37" t="s">
        <v>15051</v>
      </c>
      <c r="B5519" s="38" t="s">
        <v>5581</v>
      </c>
    </row>
    <row r="5520" spans="1:2" x14ac:dyDescent="0.25">
      <c r="A5520" s="37" t="s">
        <v>15052</v>
      </c>
      <c r="B5520" s="38" t="s">
        <v>5582</v>
      </c>
    </row>
    <row r="5521" spans="1:2" x14ac:dyDescent="0.25">
      <c r="A5521" s="37" t="s">
        <v>15053</v>
      </c>
      <c r="B5521" s="38" t="s">
        <v>5583</v>
      </c>
    </row>
    <row r="5522" spans="1:2" x14ac:dyDescent="0.25">
      <c r="A5522" s="37" t="s">
        <v>15054</v>
      </c>
      <c r="B5522" s="38" t="s">
        <v>5584</v>
      </c>
    </row>
    <row r="5523" spans="1:2" x14ac:dyDescent="0.25">
      <c r="A5523" s="37" t="s">
        <v>15055</v>
      </c>
      <c r="B5523" s="38" t="s">
        <v>5585</v>
      </c>
    </row>
    <row r="5524" spans="1:2" x14ac:dyDescent="0.25">
      <c r="A5524" s="37" t="s">
        <v>15056</v>
      </c>
      <c r="B5524" s="38" t="s">
        <v>5586</v>
      </c>
    </row>
    <row r="5525" spans="1:2" x14ac:dyDescent="0.25">
      <c r="A5525" s="37" t="s">
        <v>15057</v>
      </c>
      <c r="B5525" s="38" t="s">
        <v>5587</v>
      </c>
    </row>
    <row r="5526" spans="1:2" x14ac:dyDescent="0.25">
      <c r="A5526" s="37" t="s">
        <v>15058</v>
      </c>
      <c r="B5526" s="38" t="s">
        <v>5588</v>
      </c>
    </row>
    <row r="5527" spans="1:2" x14ac:dyDescent="0.25">
      <c r="A5527" s="37" t="s">
        <v>15059</v>
      </c>
      <c r="B5527" s="38" t="s">
        <v>5589</v>
      </c>
    </row>
    <row r="5528" spans="1:2" x14ac:dyDescent="0.25">
      <c r="A5528" s="37" t="s">
        <v>15060</v>
      </c>
      <c r="B5528" s="38" t="s">
        <v>5590</v>
      </c>
    </row>
    <row r="5529" spans="1:2" x14ac:dyDescent="0.25">
      <c r="A5529" s="37" t="s">
        <v>15061</v>
      </c>
      <c r="B5529" s="38" t="s">
        <v>5591</v>
      </c>
    </row>
    <row r="5530" spans="1:2" x14ac:dyDescent="0.25">
      <c r="A5530" s="37" t="s">
        <v>15062</v>
      </c>
      <c r="B5530" s="38" t="s">
        <v>5592</v>
      </c>
    </row>
    <row r="5531" spans="1:2" x14ac:dyDescent="0.25">
      <c r="A5531" s="37" t="s">
        <v>15063</v>
      </c>
      <c r="B5531" s="38" t="s">
        <v>5593</v>
      </c>
    </row>
    <row r="5532" spans="1:2" x14ac:dyDescent="0.25">
      <c r="A5532" s="37" t="s">
        <v>15064</v>
      </c>
      <c r="B5532" s="38" t="s">
        <v>5594</v>
      </c>
    </row>
    <row r="5533" spans="1:2" x14ac:dyDescent="0.25">
      <c r="A5533" s="37" t="s">
        <v>15065</v>
      </c>
      <c r="B5533" s="38" t="s">
        <v>5595</v>
      </c>
    </row>
    <row r="5534" spans="1:2" x14ac:dyDescent="0.25">
      <c r="A5534" s="37" t="s">
        <v>15066</v>
      </c>
      <c r="B5534" s="38" t="s">
        <v>5596</v>
      </c>
    </row>
    <row r="5535" spans="1:2" x14ac:dyDescent="0.25">
      <c r="A5535" s="37" t="s">
        <v>15067</v>
      </c>
      <c r="B5535" s="38" t="s">
        <v>5597</v>
      </c>
    </row>
    <row r="5536" spans="1:2" x14ac:dyDescent="0.25">
      <c r="A5536" s="37" t="s">
        <v>15068</v>
      </c>
      <c r="B5536" s="38" t="s">
        <v>5598</v>
      </c>
    </row>
    <row r="5537" spans="1:2" x14ac:dyDescent="0.25">
      <c r="A5537" s="37" t="s">
        <v>15069</v>
      </c>
      <c r="B5537" s="38" t="s">
        <v>5599</v>
      </c>
    </row>
    <row r="5538" spans="1:2" x14ac:dyDescent="0.25">
      <c r="A5538" s="37" t="s">
        <v>15070</v>
      </c>
      <c r="B5538" s="38" t="s">
        <v>5600</v>
      </c>
    </row>
    <row r="5539" spans="1:2" x14ac:dyDescent="0.25">
      <c r="A5539" s="37" t="s">
        <v>15071</v>
      </c>
      <c r="B5539" s="38" t="s">
        <v>5601</v>
      </c>
    </row>
    <row r="5540" spans="1:2" x14ac:dyDescent="0.25">
      <c r="A5540" s="37" t="s">
        <v>15072</v>
      </c>
      <c r="B5540" s="38" t="s">
        <v>5602</v>
      </c>
    </row>
    <row r="5541" spans="1:2" x14ac:dyDescent="0.25">
      <c r="A5541" s="37" t="s">
        <v>15073</v>
      </c>
      <c r="B5541" s="38" t="s">
        <v>5603</v>
      </c>
    </row>
    <row r="5542" spans="1:2" x14ac:dyDescent="0.25">
      <c r="A5542" s="37" t="s">
        <v>15074</v>
      </c>
      <c r="B5542" s="38" t="s">
        <v>5604</v>
      </c>
    </row>
    <row r="5543" spans="1:2" x14ac:dyDescent="0.25">
      <c r="A5543" s="37" t="s">
        <v>15075</v>
      </c>
      <c r="B5543" s="38" t="s">
        <v>5605</v>
      </c>
    </row>
    <row r="5544" spans="1:2" x14ac:dyDescent="0.25">
      <c r="A5544" s="37" t="s">
        <v>15076</v>
      </c>
      <c r="B5544" s="38" t="s">
        <v>5606</v>
      </c>
    </row>
    <row r="5545" spans="1:2" x14ac:dyDescent="0.25">
      <c r="A5545" s="37" t="s">
        <v>15077</v>
      </c>
      <c r="B5545" s="38" t="s">
        <v>5607</v>
      </c>
    </row>
    <row r="5546" spans="1:2" x14ac:dyDescent="0.25">
      <c r="A5546" s="37" t="s">
        <v>15078</v>
      </c>
      <c r="B5546" s="38" t="s">
        <v>5608</v>
      </c>
    </row>
    <row r="5547" spans="1:2" x14ac:dyDescent="0.25">
      <c r="A5547" s="37" t="s">
        <v>15079</v>
      </c>
      <c r="B5547" s="38" t="s">
        <v>5609</v>
      </c>
    </row>
    <row r="5548" spans="1:2" x14ac:dyDescent="0.25">
      <c r="A5548" s="37" t="s">
        <v>15080</v>
      </c>
      <c r="B5548" s="38" t="s">
        <v>5610</v>
      </c>
    </row>
    <row r="5549" spans="1:2" x14ac:dyDescent="0.25">
      <c r="A5549" s="37" t="s">
        <v>15081</v>
      </c>
      <c r="B5549" s="38" t="s">
        <v>5611</v>
      </c>
    </row>
    <row r="5550" spans="1:2" x14ac:dyDescent="0.25">
      <c r="A5550" s="37" t="s">
        <v>15082</v>
      </c>
      <c r="B5550" s="38" t="s">
        <v>5612</v>
      </c>
    </row>
    <row r="5551" spans="1:2" x14ac:dyDescent="0.25">
      <c r="A5551" s="37" t="s">
        <v>15083</v>
      </c>
      <c r="B5551" s="38" t="s">
        <v>5613</v>
      </c>
    </row>
    <row r="5552" spans="1:2" x14ac:dyDescent="0.25">
      <c r="A5552" s="37" t="s">
        <v>15084</v>
      </c>
      <c r="B5552" s="38" t="s">
        <v>5614</v>
      </c>
    </row>
    <row r="5553" spans="1:2" x14ac:dyDescent="0.25">
      <c r="A5553" s="37" t="s">
        <v>15085</v>
      </c>
      <c r="B5553" s="38" t="s">
        <v>5615</v>
      </c>
    </row>
    <row r="5554" spans="1:2" x14ac:dyDescent="0.25">
      <c r="A5554" s="37" t="s">
        <v>15086</v>
      </c>
      <c r="B5554" s="38" t="s">
        <v>5616</v>
      </c>
    </row>
    <row r="5555" spans="1:2" x14ac:dyDescent="0.25">
      <c r="A5555" s="37" t="s">
        <v>15087</v>
      </c>
      <c r="B5555" s="38" t="s">
        <v>5617</v>
      </c>
    </row>
    <row r="5556" spans="1:2" x14ac:dyDescent="0.25">
      <c r="A5556" s="37" t="s">
        <v>15088</v>
      </c>
      <c r="B5556" s="38" t="s">
        <v>5618</v>
      </c>
    </row>
    <row r="5557" spans="1:2" x14ac:dyDescent="0.25">
      <c r="A5557" s="37" t="s">
        <v>15089</v>
      </c>
      <c r="B5557" s="38" t="s">
        <v>5619</v>
      </c>
    </row>
    <row r="5558" spans="1:2" x14ac:dyDescent="0.25">
      <c r="A5558" s="37" t="s">
        <v>15090</v>
      </c>
      <c r="B5558" s="38" t="s">
        <v>5620</v>
      </c>
    </row>
    <row r="5559" spans="1:2" x14ac:dyDescent="0.25">
      <c r="A5559" s="37" t="s">
        <v>15091</v>
      </c>
      <c r="B5559" s="38" t="s">
        <v>5621</v>
      </c>
    </row>
    <row r="5560" spans="1:2" x14ac:dyDescent="0.25">
      <c r="A5560" s="37" t="s">
        <v>15092</v>
      </c>
      <c r="B5560" s="38" t="s">
        <v>5622</v>
      </c>
    </row>
    <row r="5561" spans="1:2" x14ac:dyDescent="0.25">
      <c r="A5561" s="37" t="s">
        <v>15093</v>
      </c>
      <c r="B5561" s="38" t="s">
        <v>5623</v>
      </c>
    </row>
    <row r="5562" spans="1:2" x14ac:dyDescent="0.25">
      <c r="A5562" s="37" t="s">
        <v>15094</v>
      </c>
      <c r="B5562" s="38" t="s">
        <v>5624</v>
      </c>
    </row>
    <row r="5563" spans="1:2" x14ac:dyDescent="0.25">
      <c r="A5563" s="37" t="s">
        <v>15095</v>
      </c>
      <c r="B5563" s="38" t="s">
        <v>5625</v>
      </c>
    </row>
    <row r="5564" spans="1:2" x14ac:dyDescent="0.25">
      <c r="A5564" s="37" t="s">
        <v>15096</v>
      </c>
      <c r="B5564" s="38" t="s">
        <v>5626</v>
      </c>
    </row>
    <row r="5565" spans="1:2" x14ac:dyDescent="0.25">
      <c r="A5565" s="37" t="s">
        <v>15097</v>
      </c>
      <c r="B5565" s="38" t="s">
        <v>5627</v>
      </c>
    </row>
    <row r="5566" spans="1:2" x14ac:dyDescent="0.25">
      <c r="A5566" s="37" t="s">
        <v>15098</v>
      </c>
      <c r="B5566" s="38" t="s">
        <v>5628</v>
      </c>
    </row>
    <row r="5567" spans="1:2" x14ac:dyDescent="0.25">
      <c r="A5567" s="37" t="s">
        <v>15099</v>
      </c>
      <c r="B5567" s="38" t="s">
        <v>5629</v>
      </c>
    </row>
    <row r="5568" spans="1:2" x14ac:dyDescent="0.25">
      <c r="A5568" s="37" t="s">
        <v>15100</v>
      </c>
      <c r="B5568" s="38" t="s">
        <v>5630</v>
      </c>
    </row>
    <row r="5569" spans="1:2" x14ac:dyDescent="0.25">
      <c r="A5569" s="37" t="s">
        <v>15101</v>
      </c>
      <c r="B5569" s="38" t="s">
        <v>5631</v>
      </c>
    </row>
    <row r="5570" spans="1:2" x14ac:dyDescent="0.25">
      <c r="A5570" s="37" t="s">
        <v>15102</v>
      </c>
      <c r="B5570" s="38" t="s">
        <v>5632</v>
      </c>
    </row>
    <row r="5571" spans="1:2" x14ac:dyDescent="0.25">
      <c r="A5571" s="37" t="s">
        <v>15103</v>
      </c>
      <c r="B5571" s="38" t="s">
        <v>5633</v>
      </c>
    </row>
    <row r="5572" spans="1:2" x14ac:dyDescent="0.25">
      <c r="A5572" s="37" t="s">
        <v>15104</v>
      </c>
      <c r="B5572" s="38" t="s">
        <v>5634</v>
      </c>
    </row>
    <row r="5573" spans="1:2" x14ac:dyDescent="0.25">
      <c r="A5573" s="37" t="s">
        <v>15105</v>
      </c>
      <c r="B5573" s="38" t="s">
        <v>5635</v>
      </c>
    </row>
    <row r="5574" spans="1:2" x14ac:dyDescent="0.25">
      <c r="A5574" s="37" t="s">
        <v>15106</v>
      </c>
      <c r="B5574" s="38" t="s">
        <v>5636</v>
      </c>
    </row>
    <row r="5575" spans="1:2" x14ac:dyDescent="0.25">
      <c r="A5575" s="37" t="s">
        <v>15107</v>
      </c>
      <c r="B5575" s="38" t="s">
        <v>5637</v>
      </c>
    </row>
    <row r="5576" spans="1:2" x14ac:dyDescent="0.25">
      <c r="A5576" s="37" t="s">
        <v>15108</v>
      </c>
      <c r="B5576" s="38" t="s">
        <v>5638</v>
      </c>
    </row>
    <row r="5577" spans="1:2" x14ac:dyDescent="0.25">
      <c r="A5577" s="37" t="s">
        <v>15109</v>
      </c>
      <c r="B5577" s="38" t="s">
        <v>5639</v>
      </c>
    </row>
    <row r="5578" spans="1:2" x14ac:dyDescent="0.25">
      <c r="A5578" s="37" t="s">
        <v>15110</v>
      </c>
      <c r="B5578" s="38" t="s">
        <v>5640</v>
      </c>
    </row>
    <row r="5579" spans="1:2" x14ac:dyDescent="0.25">
      <c r="A5579" s="37" t="s">
        <v>15111</v>
      </c>
      <c r="B5579" s="38" t="s">
        <v>5641</v>
      </c>
    </row>
    <row r="5580" spans="1:2" x14ac:dyDescent="0.25">
      <c r="A5580" s="37" t="s">
        <v>15112</v>
      </c>
      <c r="B5580" s="38" t="s">
        <v>5642</v>
      </c>
    </row>
    <row r="5581" spans="1:2" x14ac:dyDescent="0.25">
      <c r="A5581" s="37" t="s">
        <v>15113</v>
      </c>
      <c r="B5581" s="38" t="s">
        <v>5643</v>
      </c>
    </row>
    <row r="5582" spans="1:2" x14ac:dyDescent="0.25">
      <c r="A5582" s="37" t="s">
        <v>15114</v>
      </c>
      <c r="B5582" s="38" t="s">
        <v>5644</v>
      </c>
    </row>
    <row r="5583" spans="1:2" x14ac:dyDescent="0.25">
      <c r="A5583" s="37" t="s">
        <v>15115</v>
      </c>
      <c r="B5583" s="38" t="s">
        <v>5645</v>
      </c>
    </row>
    <row r="5584" spans="1:2" x14ac:dyDescent="0.25">
      <c r="A5584" s="37" t="s">
        <v>15116</v>
      </c>
      <c r="B5584" s="38" t="s">
        <v>5646</v>
      </c>
    </row>
    <row r="5585" spans="1:2" x14ac:dyDescent="0.25">
      <c r="A5585" s="37" t="s">
        <v>15117</v>
      </c>
      <c r="B5585" s="38" t="s">
        <v>5647</v>
      </c>
    </row>
    <row r="5586" spans="1:2" x14ac:dyDescent="0.25">
      <c r="A5586" s="37" t="s">
        <v>15118</v>
      </c>
      <c r="B5586" s="38" t="s">
        <v>5648</v>
      </c>
    </row>
    <row r="5587" spans="1:2" x14ac:dyDescent="0.25">
      <c r="A5587" s="37" t="s">
        <v>15119</v>
      </c>
      <c r="B5587" s="38" t="s">
        <v>5649</v>
      </c>
    </row>
    <row r="5588" spans="1:2" x14ac:dyDescent="0.25">
      <c r="A5588" s="37" t="s">
        <v>15120</v>
      </c>
      <c r="B5588" s="38" t="s">
        <v>5650</v>
      </c>
    </row>
    <row r="5589" spans="1:2" x14ac:dyDescent="0.25">
      <c r="A5589" s="37" t="s">
        <v>15121</v>
      </c>
      <c r="B5589" s="38" t="s">
        <v>5651</v>
      </c>
    </row>
    <row r="5590" spans="1:2" x14ac:dyDescent="0.25">
      <c r="A5590" s="37" t="s">
        <v>15122</v>
      </c>
      <c r="B5590" s="38" t="s">
        <v>5652</v>
      </c>
    </row>
    <row r="5591" spans="1:2" x14ac:dyDescent="0.25">
      <c r="A5591" s="37" t="s">
        <v>15123</v>
      </c>
      <c r="B5591" s="38" t="s">
        <v>5653</v>
      </c>
    </row>
    <row r="5592" spans="1:2" x14ac:dyDescent="0.25">
      <c r="A5592" s="37" t="s">
        <v>15124</v>
      </c>
      <c r="B5592" s="38" t="s">
        <v>5654</v>
      </c>
    </row>
    <row r="5593" spans="1:2" x14ac:dyDescent="0.25">
      <c r="A5593" s="37" t="s">
        <v>15125</v>
      </c>
      <c r="B5593" s="38" t="s">
        <v>5655</v>
      </c>
    </row>
    <row r="5594" spans="1:2" x14ac:dyDescent="0.25">
      <c r="A5594" s="37" t="s">
        <v>15126</v>
      </c>
      <c r="B5594" s="38" t="s">
        <v>5656</v>
      </c>
    </row>
    <row r="5595" spans="1:2" x14ac:dyDescent="0.25">
      <c r="A5595" s="37" t="s">
        <v>15127</v>
      </c>
      <c r="B5595" s="38" t="s">
        <v>5657</v>
      </c>
    </row>
    <row r="5596" spans="1:2" x14ac:dyDescent="0.25">
      <c r="A5596" s="37" t="s">
        <v>15128</v>
      </c>
      <c r="B5596" s="38" t="s">
        <v>5658</v>
      </c>
    </row>
    <row r="5597" spans="1:2" x14ac:dyDescent="0.25">
      <c r="A5597" s="37" t="s">
        <v>15129</v>
      </c>
      <c r="B5597" s="38" t="s">
        <v>5659</v>
      </c>
    </row>
    <row r="5598" spans="1:2" x14ac:dyDescent="0.25">
      <c r="A5598" s="37" t="s">
        <v>15130</v>
      </c>
      <c r="B5598" s="38" t="s">
        <v>5660</v>
      </c>
    </row>
    <row r="5599" spans="1:2" x14ac:dyDescent="0.25">
      <c r="A5599" s="37" t="s">
        <v>15131</v>
      </c>
      <c r="B5599" s="38" t="s">
        <v>5661</v>
      </c>
    </row>
    <row r="5600" spans="1:2" x14ac:dyDescent="0.25">
      <c r="A5600" s="37" t="s">
        <v>15132</v>
      </c>
      <c r="B5600" s="38" t="s">
        <v>5662</v>
      </c>
    </row>
    <row r="5601" spans="1:2" x14ac:dyDescent="0.25">
      <c r="A5601" s="37" t="s">
        <v>15133</v>
      </c>
      <c r="B5601" s="38" t="s">
        <v>5663</v>
      </c>
    </row>
    <row r="5602" spans="1:2" x14ac:dyDescent="0.25">
      <c r="A5602" s="37" t="s">
        <v>15134</v>
      </c>
      <c r="B5602" s="38" t="s">
        <v>5664</v>
      </c>
    </row>
    <row r="5603" spans="1:2" x14ac:dyDescent="0.25">
      <c r="A5603" s="37" t="s">
        <v>15135</v>
      </c>
      <c r="B5603" s="38" t="s">
        <v>5665</v>
      </c>
    </row>
    <row r="5604" spans="1:2" x14ac:dyDescent="0.25">
      <c r="A5604" s="37" t="s">
        <v>15136</v>
      </c>
      <c r="B5604" s="38" t="s">
        <v>5666</v>
      </c>
    </row>
    <row r="5605" spans="1:2" x14ac:dyDescent="0.25">
      <c r="A5605" s="37" t="s">
        <v>15137</v>
      </c>
      <c r="B5605" s="38" t="s">
        <v>5667</v>
      </c>
    </row>
    <row r="5606" spans="1:2" x14ac:dyDescent="0.25">
      <c r="A5606" s="37" t="s">
        <v>15138</v>
      </c>
      <c r="B5606" s="38" t="s">
        <v>5668</v>
      </c>
    </row>
    <row r="5607" spans="1:2" x14ac:dyDescent="0.25">
      <c r="A5607" s="37" t="s">
        <v>15139</v>
      </c>
      <c r="B5607" s="38" t="s">
        <v>5669</v>
      </c>
    </row>
    <row r="5608" spans="1:2" x14ac:dyDescent="0.25">
      <c r="A5608" s="37" t="s">
        <v>15140</v>
      </c>
      <c r="B5608" s="38" t="s">
        <v>5670</v>
      </c>
    </row>
    <row r="5609" spans="1:2" x14ac:dyDescent="0.25">
      <c r="A5609" s="37" t="s">
        <v>15141</v>
      </c>
      <c r="B5609" s="38" t="s">
        <v>5671</v>
      </c>
    </row>
    <row r="5610" spans="1:2" x14ac:dyDescent="0.25">
      <c r="A5610" s="37" t="s">
        <v>15142</v>
      </c>
      <c r="B5610" s="38" t="s">
        <v>5672</v>
      </c>
    </row>
    <row r="5611" spans="1:2" x14ac:dyDescent="0.25">
      <c r="A5611" s="37" t="s">
        <v>15143</v>
      </c>
      <c r="B5611" s="38" t="s">
        <v>5673</v>
      </c>
    </row>
    <row r="5612" spans="1:2" x14ac:dyDescent="0.25">
      <c r="A5612" s="37" t="s">
        <v>15144</v>
      </c>
      <c r="B5612" s="38" t="s">
        <v>5674</v>
      </c>
    </row>
    <row r="5613" spans="1:2" x14ac:dyDescent="0.25">
      <c r="A5613" s="37" t="s">
        <v>15145</v>
      </c>
      <c r="B5613" s="38" t="s">
        <v>5675</v>
      </c>
    </row>
    <row r="5614" spans="1:2" x14ac:dyDescent="0.25">
      <c r="A5614" s="37" t="s">
        <v>15146</v>
      </c>
      <c r="B5614" s="38" t="s">
        <v>5676</v>
      </c>
    </row>
    <row r="5615" spans="1:2" x14ac:dyDescent="0.25">
      <c r="A5615" s="37" t="s">
        <v>15147</v>
      </c>
      <c r="B5615" s="38" t="s">
        <v>5677</v>
      </c>
    </row>
    <row r="5616" spans="1:2" x14ac:dyDescent="0.25">
      <c r="A5616" s="37" t="s">
        <v>15148</v>
      </c>
      <c r="B5616" s="38" t="s">
        <v>5678</v>
      </c>
    </row>
    <row r="5617" spans="1:2" x14ac:dyDescent="0.25">
      <c r="A5617" s="37" t="s">
        <v>15149</v>
      </c>
      <c r="B5617" s="38" t="s">
        <v>5679</v>
      </c>
    </row>
    <row r="5618" spans="1:2" x14ac:dyDescent="0.25">
      <c r="A5618" s="37" t="s">
        <v>15150</v>
      </c>
      <c r="B5618" s="38" t="s">
        <v>5680</v>
      </c>
    </row>
    <row r="5619" spans="1:2" x14ac:dyDescent="0.25">
      <c r="A5619" s="37" t="s">
        <v>15151</v>
      </c>
      <c r="B5619" s="38" t="s">
        <v>5681</v>
      </c>
    </row>
    <row r="5620" spans="1:2" x14ac:dyDescent="0.25">
      <c r="A5620" s="37" t="s">
        <v>15152</v>
      </c>
      <c r="B5620" s="38" t="s">
        <v>5682</v>
      </c>
    </row>
    <row r="5621" spans="1:2" x14ac:dyDescent="0.25">
      <c r="A5621" s="37" t="s">
        <v>15153</v>
      </c>
      <c r="B5621" s="38" t="s">
        <v>5683</v>
      </c>
    </row>
    <row r="5622" spans="1:2" x14ac:dyDescent="0.25">
      <c r="A5622" s="37" t="s">
        <v>15154</v>
      </c>
      <c r="B5622" s="38" t="s">
        <v>5684</v>
      </c>
    </row>
    <row r="5623" spans="1:2" x14ac:dyDescent="0.25">
      <c r="A5623" s="37" t="s">
        <v>15155</v>
      </c>
      <c r="B5623" s="38" t="s">
        <v>5685</v>
      </c>
    </row>
    <row r="5624" spans="1:2" x14ac:dyDescent="0.25">
      <c r="A5624" s="37" t="s">
        <v>15156</v>
      </c>
      <c r="B5624" s="38" t="s">
        <v>5686</v>
      </c>
    </row>
    <row r="5625" spans="1:2" x14ac:dyDescent="0.25">
      <c r="A5625" s="37" t="s">
        <v>15157</v>
      </c>
      <c r="B5625" s="38" t="s">
        <v>5687</v>
      </c>
    </row>
    <row r="5626" spans="1:2" x14ac:dyDescent="0.25">
      <c r="A5626" s="37" t="s">
        <v>15158</v>
      </c>
      <c r="B5626" s="38" t="s">
        <v>5688</v>
      </c>
    </row>
    <row r="5627" spans="1:2" x14ac:dyDescent="0.25">
      <c r="A5627" s="37" t="s">
        <v>15159</v>
      </c>
      <c r="B5627" s="38" t="s">
        <v>5689</v>
      </c>
    </row>
    <row r="5628" spans="1:2" x14ac:dyDescent="0.25">
      <c r="A5628" s="37" t="s">
        <v>15160</v>
      </c>
      <c r="B5628" s="38" t="s">
        <v>5690</v>
      </c>
    </row>
    <row r="5629" spans="1:2" x14ac:dyDescent="0.25">
      <c r="A5629" s="37" t="s">
        <v>15161</v>
      </c>
      <c r="B5629" s="38" t="s">
        <v>5691</v>
      </c>
    </row>
    <row r="5630" spans="1:2" x14ac:dyDescent="0.25">
      <c r="A5630" s="37" t="s">
        <v>15162</v>
      </c>
      <c r="B5630" s="38" t="s">
        <v>5692</v>
      </c>
    </row>
    <row r="5631" spans="1:2" x14ac:dyDescent="0.25">
      <c r="A5631" s="37" t="s">
        <v>15163</v>
      </c>
      <c r="B5631" s="38" t="s">
        <v>5693</v>
      </c>
    </row>
    <row r="5632" spans="1:2" x14ac:dyDescent="0.25">
      <c r="A5632" s="37" t="s">
        <v>15164</v>
      </c>
      <c r="B5632" s="38" t="s">
        <v>5694</v>
      </c>
    </row>
    <row r="5633" spans="1:2" x14ac:dyDescent="0.25">
      <c r="A5633" s="37" t="s">
        <v>15165</v>
      </c>
      <c r="B5633" s="38" t="s">
        <v>5695</v>
      </c>
    </row>
    <row r="5634" spans="1:2" x14ac:dyDescent="0.25">
      <c r="A5634" s="37" t="s">
        <v>15166</v>
      </c>
      <c r="B5634" s="38" t="s">
        <v>5696</v>
      </c>
    </row>
    <row r="5635" spans="1:2" x14ac:dyDescent="0.25">
      <c r="A5635" s="37" t="s">
        <v>15167</v>
      </c>
      <c r="B5635" s="38" t="s">
        <v>5697</v>
      </c>
    </row>
    <row r="5636" spans="1:2" x14ac:dyDescent="0.25">
      <c r="A5636" s="37" t="s">
        <v>15168</v>
      </c>
      <c r="B5636" s="38" t="s">
        <v>5698</v>
      </c>
    </row>
    <row r="5637" spans="1:2" x14ac:dyDescent="0.25">
      <c r="A5637" s="37" t="s">
        <v>15169</v>
      </c>
      <c r="B5637" s="38" t="s">
        <v>5699</v>
      </c>
    </row>
    <row r="5638" spans="1:2" x14ac:dyDescent="0.25">
      <c r="A5638" s="37" t="s">
        <v>15170</v>
      </c>
      <c r="B5638" s="38" t="s">
        <v>5700</v>
      </c>
    </row>
    <row r="5639" spans="1:2" x14ac:dyDescent="0.25">
      <c r="A5639" s="37" t="s">
        <v>15171</v>
      </c>
      <c r="B5639" s="38" t="s">
        <v>5701</v>
      </c>
    </row>
    <row r="5640" spans="1:2" x14ac:dyDescent="0.25">
      <c r="A5640" s="37" t="s">
        <v>15172</v>
      </c>
      <c r="B5640" s="38" t="s">
        <v>5702</v>
      </c>
    </row>
    <row r="5641" spans="1:2" x14ac:dyDescent="0.25">
      <c r="A5641" s="37" t="s">
        <v>15173</v>
      </c>
      <c r="B5641" s="38" t="s">
        <v>5703</v>
      </c>
    </row>
    <row r="5642" spans="1:2" x14ac:dyDescent="0.25">
      <c r="A5642" s="37" t="s">
        <v>15174</v>
      </c>
      <c r="B5642" s="38" t="s">
        <v>5704</v>
      </c>
    </row>
    <row r="5643" spans="1:2" x14ac:dyDescent="0.25">
      <c r="A5643" s="37" t="s">
        <v>15175</v>
      </c>
      <c r="B5643" s="38" t="s">
        <v>5705</v>
      </c>
    </row>
    <row r="5644" spans="1:2" x14ac:dyDescent="0.25">
      <c r="A5644" s="37" t="s">
        <v>15176</v>
      </c>
      <c r="B5644" s="38" t="s">
        <v>5706</v>
      </c>
    </row>
    <row r="5645" spans="1:2" x14ac:dyDescent="0.25">
      <c r="A5645" s="37" t="s">
        <v>15177</v>
      </c>
      <c r="B5645" s="38" t="s">
        <v>5707</v>
      </c>
    </row>
    <row r="5646" spans="1:2" x14ac:dyDescent="0.25">
      <c r="A5646" s="37" t="s">
        <v>15178</v>
      </c>
      <c r="B5646" s="38" t="s">
        <v>5708</v>
      </c>
    </row>
    <row r="5647" spans="1:2" x14ac:dyDescent="0.25">
      <c r="A5647" s="37" t="s">
        <v>15179</v>
      </c>
      <c r="B5647" s="38" t="s">
        <v>5709</v>
      </c>
    </row>
    <row r="5648" spans="1:2" x14ac:dyDescent="0.25">
      <c r="A5648" s="37" t="s">
        <v>15180</v>
      </c>
      <c r="B5648" s="38" t="s">
        <v>5710</v>
      </c>
    </row>
    <row r="5649" spans="1:2" x14ac:dyDescent="0.25">
      <c r="A5649" s="37" t="s">
        <v>15181</v>
      </c>
      <c r="B5649" s="38" t="s">
        <v>5711</v>
      </c>
    </row>
    <row r="5650" spans="1:2" x14ac:dyDescent="0.25">
      <c r="A5650" s="37" t="s">
        <v>15182</v>
      </c>
      <c r="B5650" s="38" t="s">
        <v>5712</v>
      </c>
    </row>
    <row r="5651" spans="1:2" x14ac:dyDescent="0.25">
      <c r="A5651" s="37" t="s">
        <v>15183</v>
      </c>
      <c r="B5651" s="38" t="s">
        <v>5713</v>
      </c>
    </row>
    <row r="5652" spans="1:2" x14ac:dyDescent="0.25">
      <c r="A5652" s="37" t="s">
        <v>15184</v>
      </c>
      <c r="B5652" s="38" t="s">
        <v>5714</v>
      </c>
    </row>
    <row r="5653" spans="1:2" x14ac:dyDescent="0.25">
      <c r="A5653" s="37" t="s">
        <v>15185</v>
      </c>
      <c r="B5653" s="38" t="s">
        <v>5715</v>
      </c>
    </row>
    <row r="5654" spans="1:2" x14ac:dyDescent="0.25">
      <c r="A5654" s="37" t="s">
        <v>15186</v>
      </c>
      <c r="B5654" s="38" t="s">
        <v>5716</v>
      </c>
    </row>
    <row r="5655" spans="1:2" x14ac:dyDescent="0.25">
      <c r="A5655" s="37" t="s">
        <v>15187</v>
      </c>
      <c r="B5655" s="38" t="s">
        <v>5717</v>
      </c>
    </row>
    <row r="5656" spans="1:2" x14ac:dyDescent="0.25">
      <c r="A5656" s="37" t="s">
        <v>15188</v>
      </c>
      <c r="B5656" s="38" t="s">
        <v>5718</v>
      </c>
    </row>
    <row r="5657" spans="1:2" x14ac:dyDescent="0.25">
      <c r="A5657" s="37" t="s">
        <v>15189</v>
      </c>
      <c r="B5657" s="38" t="s">
        <v>5719</v>
      </c>
    </row>
    <row r="5658" spans="1:2" x14ac:dyDescent="0.25">
      <c r="A5658" s="37" t="s">
        <v>15190</v>
      </c>
      <c r="B5658" s="38" t="s">
        <v>5720</v>
      </c>
    </row>
    <row r="5659" spans="1:2" x14ac:dyDescent="0.25">
      <c r="A5659" s="37" t="s">
        <v>15191</v>
      </c>
      <c r="B5659" s="38" t="s">
        <v>5721</v>
      </c>
    </row>
    <row r="5660" spans="1:2" x14ac:dyDescent="0.25">
      <c r="A5660" s="37" t="s">
        <v>15192</v>
      </c>
      <c r="B5660" s="38" t="s">
        <v>5722</v>
      </c>
    </row>
    <row r="5661" spans="1:2" x14ac:dyDescent="0.25">
      <c r="A5661" s="37" t="s">
        <v>15193</v>
      </c>
      <c r="B5661" s="38" t="s">
        <v>5723</v>
      </c>
    </row>
    <row r="5662" spans="1:2" x14ac:dyDescent="0.25">
      <c r="A5662" s="37" t="s">
        <v>15194</v>
      </c>
      <c r="B5662" s="38" t="s">
        <v>5724</v>
      </c>
    </row>
    <row r="5663" spans="1:2" x14ac:dyDescent="0.25">
      <c r="A5663" s="37" t="s">
        <v>15195</v>
      </c>
      <c r="B5663" s="38" t="s">
        <v>5725</v>
      </c>
    </row>
    <row r="5664" spans="1:2" x14ac:dyDescent="0.25">
      <c r="A5664" s="37" t="s">
        <v>15196</v>
      </c>
      <c r="B5664" s="38" t="s">
        <v>5726</v>
      </c>
    </row>
    <row r="5665" spans="1:2" x14ac:dyDescent="0.25">
      <c r="A5665" s="37" t="s">
        <v>15197</v>
      </c>
      <c r="B5665" s="38" t="s">
        <v>5727</v>
      </c>
    </row>
    <row r="5666" spans="1:2" x14ac:dyDescent="0.25">
      <c r="A5666" s="37" t="s">
        <v>15198</v>
      </c>
      <c r="B5666" s="38" t="s">
        <v>5728</v>
      </c>
    </row>
    <row r="5667" spans="1:2" x14ac:dyDescent="0.25">
      <c r="A5667" s="37" t="s">
        <v>15199</v>
      </c>
      <c r="B5667" s="38" t="s">
        <v>5729</v>
      </c>
    </row>
    <row r="5668" spans="1:2" x14ac:dyDescent="0.25">
      <c r="A5668" s="37" t="s">
        <v>15200</v>
      </c>
      <c r="B5668" s="38" t="s">
        <v>5730</v>
      </c>
    </row>
    <row r="5669" spans="1:2" x14ac:dyDescent="0.25">
      <c r="A5669" s="37" t="s">
        <v>15201</v>
      </c>
      <c r="B5669" s="38" t="s">
        <v>5731</v>
      </c>
    </row>
    <row r="5670" spans="1:2" x14ac:dyDescent="0.25">
      <c r="A5670" s="37" t="s">
        <v>15202</v>
      </c>
      <c r="B5670" s="38" t="s">
        <v>5732</v>
      </c>
    </row>
    <row r="5671" spans="1:2" x14ac:dyDescent="0.25">
      <c r="A5671" s="37" t="s">
        <v>15203</v>
      </c>
      <c r="B5671" s="38" t="s">
        <v>5733</v>
      </c>
    </row>
    <row r="5672" spans="1:2" x14ac:dyDescent="0.25">
      <c r="A5672" s="37" t="s">
        <v>15204</v>
      </c>
      <c r="B5672" s="38" t="s">
        <v>5734</v>
      </c>
    </row>
    <row r="5673" spans="1:2" x14ac:dyDescent="0.25">
      <c r="A5673" s="37" t="s">
        <v>15205</v>
      </c>
      <c r="B5673" s="38" t="s">
        <v>5735</v>
      </c>
    </row>
    <row r="5674" spans="1:2" x14ac:dyDescent="0.25">
      <c r="A5674" s="37" t="s">
        <v>15206</v>
      </c>
      <c r="B5674" s="38" t="s">
        <v>5736</v>
      </c>
    </row>
    <row r="5675" spans="1:2" x14ac:dyDescent="0.25">
      <c r="A5675" s="37" t="s">
        <v>15207</v>
      </c>
      <c r="B5675" s="38" t="s">
        <v>5737</v>
      </c>
    </row>
    <row r="5676" spans="1:2" x14ac:dyDescent="0.25">
      <c r="A5676" s="37" t="s">
        <v>15208</v>
      </c>
      <c r="B5676" s="38" t="s">
        <v>5738</v>
      </c>
    </row>
    <row r="5677" spans="1:2" x14ac:dyDescent="0.25">
      <c r="A5677" s="37" t="s">
        <v>15209</v>
      </c>
      <c r="B5677" s="38" t="s">
        <v>5739</v>
      </c>
    </row>
    <row r="5678" spans="1:2" x14ac:dyDescent="0.25">
      <c r="A5678" s="37" t="s">
        <v>15210</v>
      </c>
      <c r="B5678" s="38" t="s">
        <v>5740</v>
      </c>
    </row>
    <row r="5679" spans="1:2" x14ac:dyDescent="0.25">
      <c r="A5679" s="37" t="s">
        <v>15211</v>
      </c>
      <c r="B5679" s="38" t="s">
        <v>5741</v>
      </c>
    </row>
    <row r="5680" spans="1:2" x14ac:dyDescent="0.25">
      <c r="A5680" s="37" t="s">
        <v>15212</v>
      </c>
      <c r="B5680" s="38" t="s">
        <v>5742</v>
      </c>
    </row>
    <row r="5681" spans="1:2" x14ac:dyDescent="0.25">
      <c r="A5681" s="37" t="s">
        <v>15213</v>
      </c>
      <c r="B5681" s="38" t="s">
        <v>5743</v>
      </c>
    </row>
    <row r="5682" spans="1:2" x14ac:dyDescent="0.25">
      <c r="A5682" s="37" t="s">
        <v>15214</v>
      </c>
      <c r="B5682" s="38" t="s">
        <v>5744</v>
      </c>
    </row>
    <row r="5683" spans="1:2" x14ac:dyDescent="0.25">
      <c r="A5683" s="37" t="s">
        <v>15215</v>
      </c>
      <c r="B5683" s="38" t="s">
        <v>5745</v>
      </c>
    </row>
    <row r="5684" spans="1:2" x14ac:dyDescent="0.25">
      <c r="A5684" s="37" t="s">
        <v>15216</v>
      </c>
      <c r="B5684" s="38" t="s">
        <v>5746</v>
      </c>
    </row>
    <row r="5685" spans="1:2" x14ac:dyDescent="0.25">
      <c r="A5685" s="37" t="s">
        <v>15217</v>
      </c>
      <c r="B5685" s="38" t="s">
        <v>5747</v>
      </c>
    </row>
    <row r="5686" spans="1:2" x14ac:dyDescent="0.25">
      <c r="A5686" s="37" t="s">
        <v>15218</v>
      </c>
      <c r="B5686" s="38" t="s">
        <v>5748</v>
      </c>
    </row>
    <row r="5687" spans="1:2" x14ac:dyDescent="0.25">
      <c r="A5687" s="37" t="s">
        <v>15219</v>
      </c>
      <c r="B5687" s="38" t="s">
        <v>5749</v>
      </c>
    </row>
    <row r="5688" spans="1:2" x14ac:dyDescent="0.25">
      <c r="A5688" s="37" t="s">
        <v>15220</v>
      </c>
      <c r="B5688" s="38" t="s">
        <v>5750</v>
      </c>
    </row>
    <row r="5689" spans="1:2" x14ac:dyDescent="0.25">
      <c r="A5689" s="37" t="s">
        <v>15221</v>
      </c>
      <c r="B5689" s="38" t="s">
        <v>5751</v>
      </c>
    </row>
    <row r="5690" spans="1:2" x14ac:dyDescent="0.25">
      <c r="A5690" s="37" t="s">
        <v>15222</v>
      </c>
      <c r="B5690" s="38" t="s">
        <v>5752</v>
      </c>
    </row>
    <row r="5691" spans="1:2" x14ac:dyDescent="0.25">
      <c r="A5691" s="37" t="s">
        <v>15223</v>
      </c>
      <c r="B5691" s="38" t="s">
        <v>5753</v>
      </c>
    </row>
    <row r="5692" spans="1:2" x14ac:dyDescent="0.25">
      <c r="A5692" s="37" t="s">
        <v>15224</v>
      </c>
      <c r="B5692" s="38" t="s">
        <v>5754</v>
      </c>
    </row>
    <row r="5693" spans="1:2" x14ac:dyDescent="0.25">
      <c r="A5693" s="37" t="s">
        <v>15225</v>
      </c>
      <c r="B5693" s="38" t="s">
        <v>5755</v>
      </c>
    </row>
    <row r="5694" spans="1:2" x14ac:dyDescent="0.25">
      <c r="A5694" s="37" t="s">
        <v>15226</v>
      </c>
      <c r="B5694" s="38" t="s">
        <v>5756</v>
      </c>
    </row>
    <row r="5695" spans="1:2" x14ac:dyDescent="0.25">
      <c r="A5695" s="37" t="s">
        <v>15227</v>
      </c>
      <c r="B5695" s="38" t="s">
        <v>5757</v>
      </c>
    </row>
    <row r="5696" spans="1:2" x14ac:dyDescent="0.25">
      <c r="A5696" s="37" t="s">
        <v>15228</v>
      </c>
      <c r="B5696" s="38" t="s">
        <v>5758</v>
      </c>
    </row>
    <row r="5697" spans="1:2" x14ac:dyDescent="0.25">
      <c r="A5697" s="37" t="s">
        <v>15229</v>
      </c>
      <c r="B5697" s="38" t="s">
        <v>5759</v>
      </c>
    </row>
    <row r="5698" spans="1:2" x14ac:dyDescent="0.25">
      <c r="A5698" s="37" t="s">
        <v>15230</v>
      </c>
      <c r="B5698" s="38" t="s">
        <v>5760</v>
      </c>
    </row>
    <row r="5699" spans="1:2" x14ac:dyDescent="0.25">
      <c r="A5699" s="37" t="s">
        <v>15231</v>
      </c>
      <c r="B5699" s="38" t="s">
        <v>5761</v>
      </c>
    </row>
    <row r="5700" spans="1:2" x14ac:dyDescent="0.25">
      <c r="A5700" s="37" t="s">
        <v>15232</v>
      </c>
      <c r="B5700" s="38" t="s">
        <v>5762</v>
      </c>
    </row>
    <row r="5701" spans="1:2" x14ac:dyDescent="0.25">
      <c r="A5701" s="37" t="s">
        <v>15233</v>
      </c>
      <c r="B5701" s="38" t="s">
        <v>5763</v>
      </c>
    </row>
    <row r="5702" spans="1:2" x14ac:dyDescent="0.25">
      <c r="A5702" s="37" t="s">
        <v>15234</v>
      </c>
      <c r="B5702" s="38" t="s">
        <v>5764</v>
      </c>
    </row>
    <row r="5703" spans="1:2" x14ac:dyDescent="0.25">
      <c r="A5703" s="37" t="s">
        <v>15235</v>
      </c>
      <c r="B5703" s="38" t="s">
        <v>5765</v>
      </c>
    </row>
    <row r="5704" spans="1:2" x14ac:dyDescent="0.25">
      <c r="A5704" s="37" t="s">
        <v>15236</v>
      </c>
      <c r="B5704" s="38" t="s">
        <v>5766</v>
      </c>
    </row>
    <row r="5705" spans="1:2" x14ac:dyDescent="0.25">
      <c r="A5705" s="37" t="s">
        <v>15237</v>
      </c>
      <c r="B5705" s="38" t="s">
        <v>5767</v>
      </c>
    </row>
    <row r="5706" spans="1:2" x14ac:dyDescent="0.25">
      <c r="A5706" s="37" t="s">
        <v>15238</v>
      </c>
      <c r="B5706" s="38" t="s">
        <v>5768</v>
      </c>
    </row>
    <row r="5707" spans="1:2" x14ac:dyDescent="0.25">
      <c r="A5707" s="37" t="s">
        <v>15239</v>
      </c>
      <c r="B5707" s="38" t="s">
        <v>5769</v>
      </c>
    </row>
    <row r="5708" spans="1:2" x14ac:dyDescent="0.25">
      <c r="A5708" s="37" t="s">
        <v>15240</v>
      </c>
      <c r="B5708" s="38" t="s">
        <v>5770</v>
      </c>
    </row>
    <row r="5709" spans="1:2" x14ac:dyDescent="0.25">
      <c r="A5709" s="37" t="s">
        <v>15241</v>
      </c>
      <c r="B5709" s="38" t="s">
        <v>5771</v>
      </c>
    </row>
    <row r="5710" spans="1:2" x14ac:dyDescent="0.25">
      <c r="A5710" s="37" t="s">
        <v>15242</v>
      </c>
      <c r="B5710" s="38" t="s">
        <v>5772</v>
      </c>
    </row>
    <row r="5711" spans="1:2" x14ac:dyDescent="0.25">
      <c r="A5711" s="37" t="s">
        <v>15243</v>
      </c>
      <c r="B5711" s="38" t="s">
        <v>5773</v>
      </c>
    </row>
    <row r="5712" spans="1:2" x14ac:dyDescent="0.25">
      <c r="A5712" s="37" t="s">
        <v>15244</v>
      </c>
      <c r="B5712" s="38" t="s">
        <v>5774</v>
      </c>
    </row>
    <row r="5713" spans="1:2" x14ac:dyDescent="0.25">
      <c r="A5713" s="37" t="s">
        <v>15245</v>
      </c>
      <c r="B5713" s="38" t="s">
        <v>5775</v>
      </c>
    </row>
    <row r="5714" spans="1:2" x14ac:dyDescent="0.25">
      <c r="A5714" s="37" t="s">
        <v>15246</v>
      </c>
      <c r="B5714" s="38" t="s">
        <v>5776</v>
      </c>
    </row>
    <row r="5715" spans="1:2" x14ac:dyDescent="0.25">
      <c r="A5715" s="37" t="s">
        <v>15247</v>
      </c>
      <c r="B5715" s="38" t="s">
        <v>5777</v>
      </c>
    </row>
    <row r="5716" spans="1:2" x14ac:dyDescent="0.25">
      <c r="A5716" s="37" t="s">
        <v>15248</v>
      </c>
      <c r="B5716" s="38" t="s">
        <v>5778</v>
      </c>
    </row>
    <row r="5717" spans="1:2" x14ac:dyDescent="0.25">
      <c r="A5717" s="37" t="s">
        <v>15249</v>
      </c>
      <c r="B5717" s="38" t="s">
        <v>5779</v>
      </c>
    </row>
    <row r="5718" spans="1:2" x14ac:dyDescent="0.25">
      <c r="A5718" s="37" t="s">
        <v>15250</v>
      </c>
      <c r="B5718" s="38" t="s">
        <v>5780</v>
      </c>
    </row>
    <row r="5719" spans="1:2" x14ac:dyDescent="0.25">
      <c r="A5719" s="37" t="s">
        <v>15251</v>
      </c>
      <c r="B5719" s="38" t="s">
        <v>5781</v>
      </c>
    </row>
    <row r="5720" spans="1:2" x14ac:dyDescent="0.25">
      <c r="A5720" s="37" t="s">
        <v>15252</v>
      </c>
      <c r="B5720" s="38" t="s">
        <v>5782</v>
      </c>
    </row>
    <row r="5721" spans="1:2" x14ac:dyDescent="0.25">
      <c r="A5721" s="37" t="s">
        <v>15253</v>
      </c>
      <c r="B5721" s="38" t="s">
        <v>5783</v>
      </c>
    </row>
    <row r="5722" spans="1:2" x14ac:dyDescent="0.25">
      <c r="A5722" s="37" t="s">
        <v>15254</v>
      </c>
      <c r="B5722" s="38" t="s">
        <v>5784</v>
      </c>
    </row>
    <row r="5723" spans="1:2" x14ac:dyDescent="0.25">
      <c r="A5723" s="37" t="s">
        <v>15255</v>
      </c>
      <c r="B5723" s="38" t="s">
        <v>5785</v>
      </c>
    </row>
    <row r="5724" spans="1:2" x14ac:dyDescent="0.25">
      <c r="A5724" s="37" t="s">
        <v>15256</v>
      </c>
      <c r="B5724" s="38" t="s">
        <v>5786</v>
      </c>
    </row>
    <row r="5725" spans="1:2" x14ac:dyDescent="0.25">
      <c r="A5725" s="37" t="s">
        <v>15257</v>
      </c>
      <c r="B5725" s="38" t="s">
        <v>5787</v>
      </c>
    </row>
    <row r="5726" spans="1:2" x14ac:dyDescent="0.25">
      <c r="A5726" s="37" t="s">
        <v>15258</v>
      </c>
      <c r="B5726" s="38" t="s">
        <v>5788</v>
      </c>
    </row>
    <row r="5727" spans="1:2" x14ac:dyDescent="0.25">
      <c r="A5727" s="37" t="s">
        <v>15259</v>
      </c>
      <c r="B5727" s="38" t="s">
        <v>5789</v>
      </c>
    </row>
    <row r="5728" spans="1:2" x14ac:dyDescent="0.25">
      <c r="A5728" s="37" t="s">
        <v>15260</v>
      </c>
      <c r="B5728" s="38" t="s">
        <v>5790</v>
      </c>
    </row>
    <row r="5729" spans="1:2" x14ac:dyDescent="0.25">
      <c r="A5729" s="37" t="s">
        <v>15261</v>
      </c>
      <c r="B5729" s="38" t="s">
        <v>5791</v>
      </c>
    </row>
    <row r="5730" spans="1:2" x14ac:dyDescent="0.25">
      <c r="A5730" s="37" t="s">
        <v>15262</v>
      </c>
      <c r="B5730" s="38" t="s">
        <v>5792</v>
      </c>
    </row>
    <row r="5731" spans="1:2" x14ac:dyDescent="0.25">
      <c r="A5731" s="37" t="s">
        <v>15263</v>
      </c>
      <c r="B5731" s="38" t="s">
        <v>5793</v>
      </c>
    </row>
    <row r="5732" spans="1:2" x14ac:dyDescent="0.25">
      <c r="A5732" s="37" t="s">
        <v>15264</v>
      </c>
      <c r="B5732" s="38" t="s">
        <v>5794</v>
      </c>
    </row>
    <row r="5733" spans="1:2" x14ac:dyDescent="0.25">
      <c r="A5733" s="37" t="s">
        <v>15265</v>
      </c>
      <c r="B5733" s="38" t="s">
        <v>5795</v>
      </c>
    </row>
    <row r="5734" spans="1:2" x14ac:dyDescent="0.25">
      <c r="A5734" s="37" t="s">
        <v>15266</v>
      </c>
      <c r="B5734" s="38" t="s">
        <v>5796</v>
      </c>
    </row>
    <row r="5735" spans="1:2" x14ac:dyDescent="0.25">
      <c r="A5735" s="37" t="s">
        <v>15267</v>
      </c>
      <c r="B5735" s="38" t="s">
        <v>5797</v>
      </c>
    </row>
    <row r="5736" spans="1:2" x14ac:dyDescent="0.25">
      <c r="A5736" s="37" t="s">
        <v>15268</v>
      </c>
      <c r="B5736" s="38" t="s">
        <v>5798</v>
      </c>
    </row>
    <row r="5737" spans="1:2" x14ac:dyDescent="0.25">
      <c r="A5737" s="37" t="s">
        <v>15269</v>
      </c>
      <c r="B5737" s="38" t="s">
        <v>5799</v>
      </c>
    </row>
    <row r="5738" spans="1:2" x14ac:dyDescent="0.25">
      <c r="A5738" s="37" t="s">
        <v>15270</v>
      </c>
      <c r="B5738" s="38" t="s">
        <v>5800</v>
      </c>
    </row>
    <row r="5739" spans="1:2" x14ac:dyDescent="0.25">
      <c r="A5739" s="37" t="s">
        <v>15271</v>
      </c>
      <c r="B5739" s="38" t="s">
        <v>5801</v>
      </c>
    </row>
    <row r="5740" spans="1:2" x14ac:dyDescent="0.25">
      <c r="A5740" s="37" t="s">
        <v>15272</v>
      </c>
      <c r="B5740" s="38" t="s">
        <v>5802</v>
      </c>
    </row>
    <row r="5741" spans="1:2" x14ac:dyDescent="0.25">
      <c r="A5741" s="37" t="s">
        <v>15273</v>
      </c>
      <c r="B5741" s="38" t="s">
        <v>5803</v>
      </c>
    </row>
    <row r="5742" spans="1:2" x14ac:dyDescent="0.25">
      <c r="A5742" s="37" t="s">
        <v>15274</v>
      </c>
      <c r="B5742" s="38" t="s">
        <v>5804</v>
      </c>
    </row>
    <row r="5743" spans="1:2" x14ac:dyDescent="0.25">
      <c r="A5743" s="37" t="s">
        <v>15275</v>
      </c>
      <c r="B5743" s="38" t="s">
        <v>5805</v>
      </c>
    </row>
    <row r="5744" spans="1:2" x14ac:dyDescent="0.25">
      <c r="A5744" s="37" t="s">
        <v>15276</v>
      </c>
      <c r="B5744" s="38" t="s">
        <v>5806</v>
      </c>
    </row>
    <row r="5745" spans="1:2" x14ac:dyDescent="0.25">
      <c r="A5745" s="37" t="s">
        <v>15277</v>
      </c>
      <c r="B5745" s="38" t="s">
        <v>5807</v>
      </c>
    </row>
    <row r="5746" spans="1:2" x14ac:dyDescent="0.25">
      <c r="A5746" s="37" t="s">
        <v>15278</v>
      </c>
      <c r="B5746" s="38" t="s">
        <v>5808</v>
      </c>
    </row>
    <row r="5747" spans="1:2" x14ac:dyDescent="0.25">
      <c r="A5747" s="37" t="s">
        <v>15279</v>
      </c>
      <c r="B5747" s="38" t="s">
        <v>5809</v>
      </c>
    </row>
    <row r="5748" spans="1:2" x14ac:dyDescent="0.25">
      <c r="A5748" s="37" t="s">
        <v>15280</v>
      </c>
      <c r="B5748" s="38" t="s">
        <v>5810</v>
      </c>
    </row>
    <row r="5749" spans="1:2" x14ac:dyDescent="0.25">
      <c r="A5749" s="37" t="s">
        <v>15281</v>
      </c>
      <c r="B5749" s="38" t="s">
        <v>5811</v>
      </c>
    </row>
    <row r="5750" spans="1:2" x14ac:dyDescent="0.25">
      <c r="A5750" s="37" t="s">
        <v>15282</v>
      </c>
      <c r="B5750" s="38" t="s">
        <v>5812</v>
      </c>
    </row>
    <row r="5751" spans="1:2" x14ac:dyDescent="0.25">
      <c r="A5751" s="37" t="s">
        <v>15283</v>
      </c>
      <c r="B5751" s="38" t="s">
        <v>5813</v>
      </c>
    </row>
    <row r="5752" spans="1:2" x14ac:dyDescent="0.25">
      <c r="A5752" s="37" t="s">
        <v>15284</v>
      </c>
      <c r="B5752" s="38" t="s">
        <v>5814</v>
      </c>
    </row>
    <row r="5753" spans="1:2" x14ac:dyDescent="0.25">
      <c r="A5753" s="37" t="s">
        <v>15285</v>
      </c>
      <c r="B5753" s="38" t="s">
        <v>5815</v>
      </c>
    </row>
    <row r="5754" spans="1:2" x14ac:dyDescent="0.25">
      <c r="A5754" s="37" t="s">
        <v>15286</v>
      </c>
      <c r="B5754" s="38" t="s">
        <v>5816</v>
      </c>
    </row>
    <row r="5755" spans="1:2" x14ac:dyDescent="0.25">
      <c r="A5755" s="37" t="s">
        <v>15287</v>
      </c>
      <c r="B5755" s="38" t="s">
        <v>5817</v>
      </c>
    </row>
    <row r="5756" spans="1:2" x14ac:dyDescent="0.25">
      <c r="A5756" s="37" t="s">
        <v>15288</v>
      </c>
      <c r="B5756" s="38" t="s">
        <v>5818</v>
      </c>
    </row>
    <row r="5757" spans="1:2" x14ac:dyDescent="0.25">
      <c r="A5757" s="37" t="s">
        <v>15289</v>
      </c>
      <c r="B5757" s="38" t="s">
        <v>5819</v>
      </c>
    </row>
    <row r="5758" spans="1:2" x14ac:dyDescent="0.25">
      <c r="A5758" s="37" t="s">
        <v>15290</v>
      </c>
      <c r="B5758" s="38" t="s">
        <v>5820</v>
      </c>
    </row>
    <row r="5759" spans="1:2" x14ac:dyDescent="0.25">
      <c r="A5759" s="37" t="s">
        <v>15291</v>
      </c>
      <c r="B5759" s="38" t="s">
        <v>5821</v>
      </c>
    </row>
    <row r="5760" spans="1:2" x14ac:dyDescent="0.25">
      <c r="A5760" s="37" t="s">
        <v>15292</v>
      </c>
      <c r="B5760" s="38" t="s">
        <v>5822</v>
      </c>
    </row>
    <row r="5761" spans="1:2" x14ac:dyDescent="0.25">
      <c r="A5761" s="37" t="s">
        <v>15293</v>
      </c>
      <c r="B5761" s="38" t="s">
        <v>5823</v>
      </c>
    </row>
    <row r="5762" spans="1:2" x14ac:dyDescent="0.25">
      <c r="A5762" s="37" t="s">
        <v>15294</v>
      </c>
      <c r="B5762" s="38" t="s">
        <v>5824</v>
      </c>
    </row>
    <row r="5763" spans="1:2" x14ac:dyDescent="0.25">
      <c r="A5763" s="37" t="s">
        <v>15295</v>
      </c>
      <c r="B5763" s="38" t="s">
        <v>5825</v>
      </c>
    </row>
    <row r="5764" spans="1:2" x14ac:dyDescent="0.25">
      <c r="A5764" s="37" t="s">
        <v>15296</v>
      </c>
      <c r="B5764" s="38" t="s">
        <v>5826</v>
      </c>
    </row>
    <row r="5765" spans="1:2" x14ac:dyDescent="0.25">
      <c r="A5765" s="37" t="s">
        <v>15297</v>
      </c>
      <c r="B5765" s="38" t="s">
        <v>5827</v>
      </c>
    </row>
    <row r="5766" spans="1:2" x14ac:dyDescent="0.25">
      <c r="A5766" s="37" t="s">
        <v>15298</v>
      </c>
      <c r="B5766" s="38" t="s">
        <v>5828</v>
      </c>
    </row>
    <row r="5767" spans="1:2" x14ac:dyDescent="0.25">
      <c r="A5767" s="37" t="s">
        <v>15299</v>
      </c>
      <c r="B5767" s="38" t="s">
        <v>5829</v>
      </c>
    </row>
    <row r="5768" spans="1:2" x14ac:dyDescent="0.25">
      <c r="A5768" s="37" t="s">
        <v>15300</v>
      </c>
      <c r="B5768" s="38" t="s">
        <v>5830</v>
      </c>
    </row>
    <row r="5769" spans="1:2" x14ac:dyDescent="0.25">
      <c r="A5769" s="37" t="s">
        <v>15301</v>
      </c>
      <c r="B5769" s="38" t="s">
        <v>5831</v>
      </c>
    </row>
    <row r="5770" spans="1:2" x14ac:dyDescent="0.25">
      <c r="A5770" s="37" t="s">
        <v>15302</v>
      </c>
      <c r="B5770" s="38" t="s">
        <v>5832</v>
      </c>
    </row>
    <row r="5771" spans="1:2" x14ac:dyDescent="0.25">
      <c r="A5771" s="37" t="s">
        <v>15303</v>
      </c>
      <c r="B5771" s="38" t="s">
        <v>5833</v>
      </c>
    </row>
    <row r="5772" spans="1:2" x14ac:dyDescent="0.25">
      <c r="A5772" s="37" t="s">
        <v>15304</v>
      </c>
      <c r="B5772" s="38" t="s">
        <v>5834</v>
      </c>
    </row>
    <row r="5773" spans="1:2" x14ac:dyDescent="0.25">
      <c r="A5773" s="37" t="s">
        <v>15305</v>
      </c>
      <c r="B5773" s="38" t="s">
        <v>5835</v>
      </c>
    </row>
    <row r="5774" spans="1:2" x14ac:dyDescent="0.25">
      <c r="A5774" s="37" t="s">
        <v>15306</v>
      </c>
      <c r="B5774" s="38" t="s">
        <v>5836</v>
      </c>
    </row>
    <row r="5775" spans="1:2" x14ac:dyDescent="0.25">
      <c r="A5775" s="37" t="s">
        <v>15307</v>
      </c>
      <c r="B5775" s="38" t="s">
        <v>5837</v>
      </c>
    </row>
    <row r="5776" spans="1:2" x14ac:dyDescent="0.25">
      <c r="A5776" s="37" t="s">
        <v>15308</v>
      </c>
      <c r="B5776" s="38" t="s">
        <v>5838</v>
      </c>
    </row>
    <row r="5777" spans="1:2" x14ac:dyDescent="0.25">
      <c r="A5777" s="37" t="s">
        <v>15309</v>
      </c>
      <c r="B5777" s="38" t="s">
        <v>5839</v>
      </c>
    </row>
    <row r="5778" spans="1:2" x14ac:dyDescent="0.25">
      <c r="A5778" s="37" t="s">
        <v>15310</v>
      </c>
      <c r="B5778" s="38" t="s">
        <v>5840</v>
      </c>
    </row>
    <row r="5779" spans="1:2" x14ac:dyDescent="0.25">
      <c r="A5779" s="37" t="s">
        <v>15311</v>
      </c>
      <c r="B5779" s="38" t="s">
        <v>5841</v>
      </c>
    </row>
    <row r="5780" spans="1:2" x14ac:dyDescent="0.25">
      <c r="A5780" s="37" t="s">
        <v>15312</v>
      </c>
      <c r="B5780" s="38" t="s">
        <v>5842</v>
      </c>
    </row>
    <row r="5781" spans="1:2" x14ac:dyDescent="0.25">
      <c r="A5781" s="37" t="s">
        <v>15313</v>
      </c>
      <c r="B5781" s="38" t="s">
        <v>5843</v>
      </c>
    </row>
    <row r="5782" spans="1:2" x14ac:dyDescent="0.25">
      <c r="A5782" s="37" t="s">
        <v>15314</v>
      </c>
      <c r="B5782" s="38" t="s">
        <v>5844</v>
      </c>
    </row>
    <row r="5783" spans="1:2" x14ac:dyDescent="0.25">
      <c r="A5783" s="37" t="s">
        <v>15315</v>
      </c>
      <c r="B5783" s="38" t="s">
        <v>5845</v>
      </c>
    </row>
    <row r="5784" spans="1:2" x14ac:dyDescent="0.25">
      <c r="A5784" s="37" t="s">
        <v>15316</v>
      </c>
      <c r="B5784" s="38" t="s">
        <v>5846</v>
      </c>
    </row>
    <row r="5785" spans="1:2" x14ac:dyDescent="0.25">
      <c r="A5785" s="37" t="s">
        <v>15317</v>
      </c>
      <c r="B5785" s="38" t="s">
        <v>5847</v>
      </c>
    </row>
    <row r="5786" spans="1:2" x14ac:dyDescent="0.25">
      <c r="A5786" s="37" t="s">
        <v>15318</v>
      </c>
      <c r="B5786" s="38" t="s">
        <v>5848</v>
      </c>
    </row>
    <row r="5787" spans="1:2" x14ac:dyDescent="0.25">
      <c r="A5787" s="37" t="s">
        <v>15319</v>
      </c>
      <c r="B5787" s="38" t="s">
        <v>5849</v>
      </c>
    </row>
    <row r="5788" spans="1:2" x14ac:dyDescent="0.25">
      <c r="A5788" s="37" t="s">
        <v>15320</v>
      </c>
      <c r="B5788" s="38" t="s">
        <v>5850</v>
      </c>
    </row>
    <row r="5789" spans="1:2" x14ac:dyDescent="0.25">
      <c r="A5789" s="37" t="s">
        <v>15321</v>
      </c>
      <c r="B5789" s="38" t="s">
        <v>5851</v>
      </c>
    </row>
    <row r="5790" spans="1:2" x14ac:dyDescent="0.25">
      <c r="A5790" s="37" t="s">
        <v>15322</v>
      </c>
      <c r="B5790" s="38" t="s">
        <v>5852</v>
      </c>
    </row>
    <row r="5791" spans="1:2" x14ac:dyDescent="0.25">
      <c r="A5791" s="37" t="s">
        <v>15323</v>
      </c>
      <c r="B5791" s="38" t="s">
        <v>5853</v>
      </c>
    </row>
    <row r="5792" spans="1:2" x14ac:dyDescent="0.25">
      <c r="A5792" s="37" t="s">
        <v>15324</v>
      </c>
      <c r="B5792" s="38" t="s">
        <v>5854</v>
      </c>
    </row>
    <row r="5793" spans="1:2" x14ac:dyDescent="0.25">
      <c r="A5793" s="37" t="s">
        <v>15325</v>
      </c>
      <c r="B5793" s="38" t="s">
        <v>5855</v>
      </c>
    </row>
    <row r="5794" spans="1:2" x14ac:dyDescent="0.25">
      <c r="A5794" s="37" t="s">
        <v>15326</v>
      </c>
      <c r="B5794" s="38" t="s">
        <v>5856</v>
      </c>
    </row>
    <row r="5795" spans="1:2" x14ac:dyDescent="0.25">
      <c r="A5795" s="37" t="s">
        <v>15327</v>
      </c>
      <c r="B5795" s="38" t="s">
        <v>5857</v>
      </c>
    </row>
    <row r="5796" spans="1:2" x14ac:dyDescent="0.25">
      <c r="A5796" s="37" t="s">
        <v>15328</v>
      </c>
      <c r="B5796" s="38" t="s">
        <v>5858</v>
      </c>
    </row>
    <row r="5797" spans="1:2" x14ac:dyDescent="0.25">
      <c r="A5797" s="37" t="s">
        <v>15329</v>
      </c>
      <c r="B5797" s="38" t="s">
        <v>5859</v>
      </c>
    </row>
    <row r="5798" spans="1:2" x14ac:dyDescent="0.25">
      <c r="A5798" s="37" t="s">
        <v>15330</v>
      </c>
      <c r="B5798" s="38" t="s">
        <v>5860</v>
      </c>
    </row>
    <row r="5799" spans="1:2" x14ac:dyDescent="0.25">
      <c r="A5799" s="37" t="s">
        <v>15331</v>
      </c>
      <c r="B5799" s="38" t="s">
        <v>5861</v>
      </c>
    </row>
    <row r="5800" spans="1:2" x14ac:dyDescent="0.25">
      <c r="A5800" s="37" t="s">
        <v>15332</v>
      </c>
      <c r="B5800" s="38" t="s">
        <v>5862</v>
      </c>
    </row>
    <row r="5801" spans="1:2" x14ac:dyDescent="0.25">
      <c r="A5801" s="37" t="s">
        <v>15333</v>
      </c>
      <c r="B5801" s="38" t="s">
        <v>5863</v>
      </c>
    </row>
    <row r="5802" spans="1:2" x14ac:dyDescent="0.25">
      <c r="A5802" s="37" t="s">
        <v>15334</v>
      </c>
      <c r="B5802" s="38" t="s">
        <v>5864</v>
      </c>
    </row>
    <row r="5803" spans="1:2" x14ac:dyDescent="0.25">
      <c r="A5803" s="37" t="s">
        <v>15335</v>
      </c>
      <c r="B5803" s="38" t="s">
        <v>5865</v>
      </c>
    </row>
    <row r="5804" spans="1:2" x14ac:dyDescent="0.25">
      <c r="A5804" s="37" t="s">
        <v>15336</v>
      </c>
      <c r="B5804" s="38" t="s">
        <v>5866</v>
      </c>
    </row>
    <row r="5805" spans="1:2" x14ac:dyDescent="0.25">
      <c r="A5805" s="37" t="s">
        <v>15337</v>
      </c>
      <c r="B5805" s="38" t="s">
        <v>5867</v>
      </c>
    </row>
    <row r="5806" spans="1:2" x14ac:dyDescent="0.25">
      <c r="A5806" s="37" t="s">
        <v>15338</v>
      </c>
      <c r="B5806" s="38" t="s">
        <v>5868</v>
      </c>
    </row>
    <row r="5807" spans="1:2" x14ac:dyDescent="0.25">
      <c r="A5807" s="37" t="s">
        <v>15339</v>
      </c>
      <c r="B5807" s="38" t="s">
        <v>5869</v>
      </c>
    </row>
    <row r="5808" spans="1:2" x14ac:dyDescent="0.25">
      <c r="A5808" s="37" t="s">
        <v>15340</v>
      </c>
      <c r="B5808" s="38" t="s">
        <v>5870</v>
      </c>
    </row>
    <row r="5809" spans="1:2" x14ac:dyDescent="0.25">
      <c r="A5809" s="37" t="s">
        <v>15341</v>
      </c>
      <c r="B5809" s="38" t="s">
        <v>5871</v>
      </c>
    </row>
    <row r="5810" spans="1:2" x14ac:dyDescent="0.25">
      <c r="A5810" s="37" t="s">
        <v>15342</v>
      </c>
      <c r="B5810" s="38" t="s">
        <v>5872</v>
      </c>
    </row>
    <row r="5811" spans="1:2" x14ac:dyDescent="0.25">
      <c r="A5811" s="37" t="s">
        <v>15343</v>
      </c>
      <c r="B5811" s="38" t="s">
        <v>5873</v>
      </c>
    </row>
    <row r="5812" spans="1:2" x14ac:dyDescent="0.25">
      <c r="A5812" s="37" t="s">
        <v>15344</v>
      </c>
      <c r="B5812" s="38" t="s">
        <v>5874</v>
      </c>
    </row>
    <row r="5813" spans="1:2" x14ac:dyDescent="0.25">
      <c r="A5813" s="37" t="s">
        <v>15345</v>
      </c>
      <c r="B5813" s="38" t="s">
        <v>5875</v>
      </c>
    </row>
    <row r="5814" spans="1:2" x14ac:dyDescent="0.25">
      <c r="A5814" s="37" t="s">
        <v>15346</v>
      </c>
      <c r="B5814" s="38" t="s">
        <v>5876</v>
      </c>
    </row>
    <row r="5815" spans="1:2" x14ac:dyDescent="0.25">
      <c r="A5815" s="37" t="s">
        <v>15347</v>
      </c>
      <c r="B5815" s="38" t="s">
        <v>5877</v>
      </c>
    </row>
    <row r="5816" spans="1:2" x14ac:dyDescent="0.25">
      <c r="A5816" s="37" t="s">
        <v>15348</v>
      </c>
      <c r="B5816" s="38" t="s">
        <v>5878</v>
      </c>
    </row>
    <row r="5817" spans="1:2" x14ac:dyDescent="0.25">
      <c r="A5817" s="37" t="s">
        <v>15349</v>
      </c>
      <c r="B5817" s="38" t="s">
        <v>5879</v>
      </c>
    </row>
    <row r="5818" spans="1:2" x14ac:dyDescent="0.25">
      <c r="A5818" s="37" t="s">
        <v>15350</v>
      </c>
      <c r="B5818" s="38" t="s">
        <v>5880</v>
      </c>
    </row>
    <row r="5819" spans="1:2" x14ac:dyDescent="0.25">
      <c r="A5819" s="37" t="s">
        <v>15351</v>
      </c>
      <c r="B5819" s="38" t="s">
        <v>5881</v>
      </c>
    </row>
    <row r="5820" spans="1:2" x14ac:dyDescent="0.25">
      <c r="A5820" s="37" t="s">
        <v>15352</v>
      </c>
      <c r="B5820" s="38" t="s">
        <v>5882</v>
      </c>
    </row>
    <row r="5821" spans="1:2" x14ac:dyDescent="0.25">
      <c r="A5821" s="37" t="s">
        <v>15353</v>
      </c>
      <c r="B5821" s="38" t="s">
        <v>5883</v>
      </c>
    </row>
    <row r="5822" spans="1:2" x14ac:dyDescent="0.25">
      <c r="A5822" s="37" t="s">
        <v>15354</v>
      </c>
      <c r="B5822" s="38" t="s">
        <v>5884</v>
      </c>
    </row>
    <row r="5823" spans="1:2" x14ac:dyDescent="0.25">
      <c r="A5823" s="37" t="s">
        <v>15355</v>
      </c>
      <c r="B5823" s="38" t="s">
        <v>5885</v>
      </c>
    </row>
    <row r="5824" spans="1:2" x14ac:dyDescent="0.25">
      <c r="A5824" s="37" t="s">
        <v>15356</v>
      </c>
      <c r="B5824" s="38" t="s">
        <v>5886</v>
      </c>
    </row>
    <row r="5825" spans="1:2" x14ac:dyDescent="0.25">
      <c r="A5825" s="37" t="s">
        <v>15357</v>
      </c>
      <c r="B5825" s="38" t="s">
        <v>5887</v>
      </c>
    </row>
    <row r="5826" spans="1:2" x14ac:dyDescent="0.25">
      <c r="A5826" s="37" t="s">
        <v>15358</v>
      </c>
      <c r="B5826" s="38" t="s">
        <v>5888</v>
      </c>
    </row>
    <row r="5827" spans="1:2" x14ac:dyDescent="0.25">
      <c r="A5827" s="37" t="s">
        <v>15359</v>
      </c>
      <c r="B5827" s="38" t="s">
        <v>5889</v>
      </c>
    </row>
    <row r="5828" spans="1:2" x14ac:dyDescent="0.25">
      <c r="A5828" s="37" t="s">
        <v>15360</v>
      </c>
      <c r="B5828" s="38" t="s">
        <v>5890</v>
      </c>
    </row>
    <row r="5829" spans="1:2" x14ac:dyDescent="0.25">
      <c r="A5829" s="37" t="s">
        <v>15361</v>
      </c>
      <c r="B5829" s="38" t="s">
        <v>5891</v>
      </c>
    </row>
    <row r="5830" spans="1:2" x14ac:dyDescent="0.25">
      <c r="A5830" s="37" t="s">
        <v>15362</v>
      </c>
      <c r="B5830" s="38" t="s">
        <v>5892</v>
      </c>
    </row>
    <row r="5831" spans="1:2" x14ac:dyDescent="0.25">
      <c r="A5831" s="37" t="s">
        <v>15363</v>
      </c>
      <c r="B5831" s="38" t="s">
        <v>5893</v>
      </c>
    </row>
    <row r="5832" spans="1:2" x14ac:dyDescent="0.25">
      <c r="A5832" s="37" t="s">
        <v>15364</v>
      </c>
      <c r="B5832" s="38" t="s">
        <v>5894</v>
      </c>
    </row>
    <row r="5833" spans="1:2" x14ac:dyDescent="0.25">
      <c r="A5833" s="37" t="s">
        <v>15365</v>
      </c>
      <c r="B5833" s="38" t="s">
        <v>5895</v>
      </c>
    </row>
    <row r="5834" spans="1:2" x14ac:dyDescent="0.25">
      <c r="A5834" s="37" t="s">
        <v>15366</v>
      </c>
      <c r="B5834" s="38" t="s">
        <v>5896</v>
      </c>
    </row>
    <row r="5835" spans="1:2" x14ac:dyDescent="0.25">
      <c r="A5835" s="37" t="s">
        <v>15367</v>
      </c>
      <c r="B5835" s="38" t="s">
        <v>5897</v>
      </c>
    </row>
    <row r="5836" spans="1:2" x14ac:dyDescent="0.25">
      <c r="A5836" s="37" t="s">
        <v>15368</v>
      </c>
      <c r="B5836" s="38" t="s">
        <v>5898</v>
      </c>
    </row>
    <row r="5837" spans="1:2" x14ac:dyDescent="0.25">
      <c r="A5837" s="37" t="s">
        <v>15369</v>
      </c>
      <c r="B5837" s="38" t="s">
        <v>5899</v>
      </c>
    </row>
    <row r="5838" spans="1:2" x14ac:dyDescent="0.25">
      <c r="A5838" s="37" t="s">
        <v>15370</v>
      </c>
      <c r="B5838" s="38" t="s">
        <v>5900</v>
      </c>
    </row>
    <row r="5839" spans="1:2" x14ac:dyDescent="0.25">
      <c r="A5839" s="37" t="s">
        <v>15371</v>
      </c>
      <c r="B5839" s="38" t="s">
        <v>5901</v>
      </c>
    </row>
    <row r="5840" spans="1:2" x14ac:dyDescent="0.25">
      <c r="A5840" s="37" t="s">
        <v>15372</v>
      </c>
      <c r="B5840" s="38" t="s">
        <v>5902</v>
      </c>
    </row>
    <row r="5841" spans="1:2" x14ac:dyDescent="0.25">
      <c r="A5841" s="37" t="s">
        <v>15373</v>
      </c>
      <c r="B5841" s="38" t="s">
        <v>5903</v>
      </c>
    </row>
    <row r="5842" spans="1:2" x14ac:dyDescent="0.25">
      <c r="A5842" s="37" t="s">
        <v>15374</v>
      </c>
      <c r="B5842" s="38" t="s">
        <v>5904</v>
      </c>
    </row>
    <row r="5843" spans="1:2" x14ac:dyDescent="0.25">
      <c r="A5843" s="37" t="s">
        <v>15375</v>
      </c>
      <c r="B5843" s="38" t="s">
        <v>5905</v>
      </c>
    </row>
    <row r="5844" spans="1:2" x14ac:dyDescent="0.25">
      <c r="A5844" s="37" t="s">
        <v>15376</v>
      </c>
      <c r="B5844" s="38" t="s">
        <v>5906</v>
      </c>
    </row>
    <row r="5845" spans="1:2" x14ac:dyDescent="0.25">
      <c r="A5845" s="37" t="s">
        <v>15377</v>
      </c>
      <c r="B5845" s="38" t="s">
        <v>5907</v>
      </c>
    </row>
    <row r="5846" spans="1:2" x14ac:dyDescent="0.25">
      <c r="A5846" s="37" t="s">
        <v>15378</v>
      </c>
      <c r="B5846" s="38" t="s">
        <v>5908</v>
      </c>
    </row>
    <row r="5847" spans="1:2" x14ac:dyDescent="0.25">
      <c r="A5847" s="37" t="s">
        <v>15379</v>
      </c>
      <c r="B5847" s="38" t="s">
        <v>5909</v>
      </c>
    </row>
    <row r="5848" spans="1:2" x14ac:dyDescent="0.25">
      <c r="A5848" s="37" t="s">
        <v>15380</v>
      </c>
      <c r="B5848" s="38" t="s">
        <v>5910</v>
      </c>
    </row>
    <row r="5849" spans="1:2" x14ac:dyDescent="0.25">
      <c r="A5849" s="37" t="s">
        <v>15381</v>
      </c>
      <c r="B5849" s="38" t="s">
        <v>5911</v>
      </c>
    </row>
    <row r="5850" spans="1:2" x14ac:dyDescent="0.25">
      <c r="A5850" s="37" t="s">
        <v>15382</v>
      </c>
      <c r="B5850" s="38" t="s">
        <v>5912</v>
      </c>
    </row>
    <row r="5851" spans="1:2" x14ac:dyDescent="0.25">
      <c r="A5851" s="37" t="s">
        <v>15383</v>
      </c>
      <c r="B5851" s="38" t="s">
        <v>5913</v>
      </c>
    </row>
    <row r="5852" spans="1:2" x14ac:dyDescent="0.25">
      <c r="A5852" s="37" t="s">
        <v>15384</v>
      </c>
      <c r="B5852" s="38" t="s">
        <v>5914</v>
      </c>
    </row>
    <row r="5853" spans="1:2" x14ac:dyDescent="0.25">
      <c r="A5853" s="37" t="s">
        <v>15385</v>
      </c>
      <c r="B5853" s="38" t="s">
        <v>5915</v>
      </c>
    </row>
    <row r="5854" spans="1:2" x14ac:dyDescent="0.25">
      <c r="A5854" s="37" t="s">
        <v>15386</v>
      </c>
      <c r="B5854" s="38" t="s">
        <v>5916</v>
      </c>
    </row>
    <row r="5855" spans="1:2" x14ac:dyDescent="0.25">
      <c r="A5855" s="37" t="s">
        <v>15387</v>
      </c>
      <c r="B5855" s="38" t="s">
        <v>5917</v>
      </c>
    </row>
    <row r="5856" spans="1:2" x14ac:dyDescent="0.25">
      <c r="A5856" s="37" t="s">
        <v>15388</v>
      </c>
      <c r="B5856" s="38" t="s">
        <v>5918</v>
      </c>
    </row>
    <row r="5857" spans="1:2" x14ac:dyDescent="0.25">
      <c r="A5857" s="37" t="s">
        <v>15389</v>
      </c>
      <c r="B5857" s="38" t="s">
        <v>5919</v>
      </c>
    </row>
    <row r="5858" spans="1:2" x14ac:dyDescent="0.25">
      <c r="A5858" s="37" t="s">
        <v>15390</v>
      </c>
      <c r="B5858" s="38" t="s">
        <v>5920</v>
      </c>
    </row>
    <row r="5859" spans="1:2" x14ac:dyDescent="0.25">
      <c r="A5859" s="37" t="s">
        <v>15391</v>
      </c>
      <c r="B5859" s="38" t="s">
        <v>5921</v>
      </c>
    </row>
    <row r="5860" spans="1:2" x14ac:dyDescent="0.25">
      <c r="A5860" s="37" t="s">
        <v>15392</v>
      </c>
      <c r="B5860" s="38" t="s">
        <v>5922</v>
      </c>
    </row>
    <row r="5861" spans="1:2" x14ac:dyDescent="0.25">
      <c r="A5861" s="37" t="s">
        <v>15393</v>
      </c>
      <c r="B5861" s="38" t="s">
        <v>5923</v>
      </c>
    </row>
    <row r="5862" spans="1:2" x14ac:dyDescent="0.25">
      <c r="A5862" s="37" t="s">
        <v>15394</v>
      </c>
      <c r="B5862" s="38" t="s">
        <v>5924</v>
      </c>
    </row>
    <row r="5863" spans="1:2" x14ac:dyDescent="0.25">
      <c r="A5863" s="37" t="s">
        <v>15395</v>
      </c>
      <c r="B5863" s="38" t="s">
        <v>5925</v>
      </c>
    </row>
    <row r="5864" spans="1:2" x14ac:dyDescent="0.25">
      <c r="A5864" s="37" t="s">
        <v>15396</v>
      </c>
      <c r="B5864" s="38" t="s">
        <v>5926</v>
      </c>
    </row>
    <row r="5865" spans="1:2" x14ac:dyDescent="0.25">
      <c r="A5865" s="37" t="s">
        <v>15397</v>
      </c>
      <c r="B5865" s="38" t="s">
        <v>5927</v>
      </c>
    </row>
    <row r="5866" spans="1:2" x14ac:dyDescent="0.25">
      <c r="A5866" s="37" t="s">
        <v>15398</v>
      </c>
      <c r="B5866" s="38" t="s">
        <v>5928</v>
      </c>
    </row>
    <row r="5867" spans="1:2" x14ac:dyDescent="0.25">
      <c r="A5867" s="37" t="s">
        <v>15399</v>
      </c>
      <c r="B5867" s="38" t="s">
        <v>5929</v>
      </c>
    </row>
    <row r="5868" spans="1:2" x14ac:dyDescent="0.25">
      <c r="A5868" s="37" t="s">
        <v>15400</v>
      </c>
      <c r="B5868" s="38" t="s">
        <v>5930</v>
      </c>
    </row>
    <row r="5869" spans="1:2" x14ac:dyDescent="0.25">
      <c r="A5869" s="37" t="s">
        <v>15401</v>
      </c>
      <c r="B5869" s="38" t="s">
        <v>5931</v>
      </c>
    </row>
    <row r="5870" spans="1:2" x14ac:dyDescent="0.25">
      <c r="A5870" s="37" t="s">
        <v>15402</v>
      </c>
      <c r="B5870" s="38" t="s">
        <v>5932</v>
      </c>
    </row>
    <row r="5871" spans="1:2" x14ac:dyDescent="0.25">
      <c r="A5871" s="37" t="s">
        <v>15403</v>
      </c>
      <c r="B5871" s="38" t="s">
        <v>5933</v>
      </c>
    </row>
    <row r="5872" spans="1:2" x14ac:dyDescent="0.25">
      <c r="A5872" s="37" t="s">
        <v>15404</v>
      </c>
      <c r="B5872" s="38" t="s">
        <v>5934</v>
      </c>
    </row>
    <row r="5873" spans="1:2" x14ac:dyDescent="0.25">
      <c r="A5873" s="37" t="s">
        <v>15405</v>
      </c>
      <c r="B5873" s="38" t="s">
        <v>5935</v>
      </c>
    </row>
    <row r="5874" spans="1:2" x14ac:dyDescent="0.25">
      <c r="A5874" s="37" t="s">
        <v>15406</v>
      </c>
      <c r="B5874" s="38" t="s">
        <v>5936</v>
      </c>
    </row>
    <row r="5875" spans="1:2" x14ac:dyDescent="0.25">
      <c r="A5875" s="37" t="s">
        <v>15407</v>
      </c>
      <c r="B5875" s="38" t="s">
        <v>5937</v>
      </c>
    </row>
    <row r="5876" spans="1:2" x14ac:dyDescent="0.25">
      <c r="A5876" s="37" t="s">
        <v>15408</v>
      </c>
      <c r="B5876" s="38" t="s">
        <v>5938</v>
      </c>
    </row>
    <row r="5877" spans="1:2" x14ac:dyDescent="0.25">
      <c r="A5877" s="37" t="s">
        <v>15409</v>
      </c>
      <c r="B5877" s="38" t="s">
        <v>5939</v>
      </c>
    </row>
    <row r="5878" spans="1:2" x14ac:dyDescent="0.25">
      <c r="A5878" s="37" t="s">
        <v>15410</v>
      </c>
      <c r="B5878" s="38" t="s">
        <v>5940</v>
      </c>
    </row>
    <row r="5879" spans="1:2" x14ac:dyDescent="0.25">
      <c r="A5879" s="37" t="s">
        <v>15411</v>
      </c>
      <c r="B5879" s="38" t="s">
        <v>5941</v>
      </c>
    </row>
    <row r="5880" spans="1:2" x14ac:dyDescent="0.25">
      <c r="A5880" s="37" t="s">
        <v>15412</v>
      </c>
      <c r="B5880" s="38" t="s">
        <v>5942</v>
      </c>
    </row>
    <row r="5881" spans="1:2" x14ac:dyDescent="0.25">
      <c r="A5881" s="37" t="s">
        <v>15413</v>
      </c>
      <c r="B5881" s="38" t="s">
        <v>5943</v>
      </c>
    </row>
    <row r="5882" spans="1:2" x14ac:dyDescent="0.25">
      <c r="A5882" s="37" t="s">
        <v>15414</v>
      </c>
      <c r="B5882" s="38" t="s">
        <v>5944</v>
      </c>
    </row>
    <row r="5883" spans="1:2" x14ac:dyDescent="0.25">
      <c r="A5883" s="37" t="s">
        <v>15415</v>
      </c>
      <c r="B5883" s="38" t="s">
        <v>5945</v>
      </c>
    </row>
    <row r="5884" spans="1:2" x14ac:dyDescent="0.25">
      <c r="A5884" s="37" t="s">
        <v>15416</v>
      </c>
      <c r="B5884" s="38" t="s">
        <v>5946</v>
      </c>
    </row>
    <row r="5885" spans="1:2" x14ac:dyDescent="0.25">
      <c r="A5885" s="37" t="s">
        <v>15417</v>
      </c>
      <c r="B5885" s="38" t="s">
        <v>5947</v>
      </c>
    </row>
    <row r="5886" spans="1:2" x14ac:dyDescent="0.25">
      <c r="A5886" s="37" t="s">
        <v>15418</v>
      </c>
      <c r="B5886" s="38" t="s">
        <v>5948</v>
      </c>
    </row>
    <row r="5887" spans="1:2" x14ac:dyDescent="0.25">
      <c r="A5887" s="37" t="s">
        <v>15419</v>
      </c>
      <c r="B5887" s="38" t="s">
        <v>5949</v>
      </c>
    </row>
    <row r="5888" spans="1:2" x14ac:dyDescent="0.25">
      <c r="A5888" s="37" t="s">
        <v>15420</v>
      </c>
      <c r="B5888" s="38" t="s">
        <v>5950</v>
      </c>
    </row>
    <row r="5889" spans="1:2" x14ac:dyDescent="0.25">
      <c r="A5889" s="37" t="s">
        <v>15421</v>
      </c>
      <c r="B5889" s="38" t="s">
        <v>5951</v>
      </c>
    </row>
    <row r="5890" spans="1:2" x14ac:dyDescent="0.25">
      <c r="A5890" s="37" t="s">
        <v>15422</v>
      </c>
      <c r="B5890" s="38" t="s">
        <v>5952</v>
      </c>
    </row>
    <row r="5891" spans="1:2" x14ac:dyDescent="0.25">
      <c r="A5891" s="37" t="s">
        <v>15423</v>
      </c>
      <c r="B5891" s="38" t="s">
        <v>5953</v>
      </c>
    </row>
    <row r="5892" spans="1:2" x14ac:dyDescent="0.25">
      <c r="A5892" s="37" t="s">
        <v>15424</v>
      </c>
      <c r="B5892" s="38" t="s">
        <v>5934</v>
      </c>
    </row>
    <row r="5893" spans="1:2" x14ac:dyDescent="0.25">
      <c r="A5893" s="37" t="s">
        <v>15425</v>
      </c>
      <c r="B5893" s="38" t="s">
        <v>5954</v>
      </c>
    </row>
    <row r="5894" spans="1:2" x14ac:dyDescent="0.25">
      <c r="A5894" s="37" t="s">
        <v>15426</v>
      </c>
      <c r="B5894" s="38" t="s">
        <v>5955</v>
      </c>
    </row>
    <row r="5895" spans="1:2" x14ac:dyDescent="0.25">
      <c r="A5895" s="37" t="s">
        <v>15427</v>
      </c>
      <c r="B5895" s="38" t="s">
        <v>5956</v>
      </c>
    </row>
    <row r="5896" spans="1:2" x14ac:dyDescent="0.25">
      <c r="A5896" s="37" t="s">
        <v>15428</v>
      </c>
      <c r="B5896" s="38" t="s">
        <v>5957</v>
      </c>
    </row>
    <row r="5897" spans="1:2" x14ac:dyDescent="0.25">
      <c r="A5897" s="37" t="s">
        <v>15429</v>
      </c>
      <c r="B5897" s="38" t="s">
        <v>5958</v>
      </c>
    </row>
    <row r="5898" spans="1:2" x14ac:dyDescent="0.25">
      <c r="A5898" s="37" t="s">
        <v>15430</v>
      </c>
      <c r="B5898" s="38" t="s">
        <v>5959</v>
      </c>
    </row>
    <row r="5899" spans="1:2" x14ac:dyDescent="0.25">
      <c r="A5899" s="37" t="s">
        <v>15431</v>
      </c>
      <c r="B5899" s="38" t="s">
        <v>5960</v>
      </c>
    </row>
    <row r="5900" spans="1:2" x14ac:dyDescent="0.25">
      <c r="A5900" s="37" t="s">
        <v>15432</v>
      </c>
      <c r="B5900" s="38" t="s">
        <v>5961</v>
      </c>
    </row>
    <row r="5901" spans="1:2" x14ac:dyDescent="0.25">
      <c r="A5901" s="37" t="s">
        <v>15433</v>
      </c>
      <c r="B5901" s="38" t="s">
        <v>5962</v>
      </c>
    </row>
    <row r="5902" spans="1:2" x14ac:dyDescent="0.25">
      <c r="A5902" s="37" t="s">
        <v>15434</v>
      </c>
      <c r="B5902" s="38" t="s">
        <v>5963</v>
      </c>
    </row>
    <row r="5903" spans="1:2" x14ac:dyDescent="0.25">
      <c r="A5903" s="37" t="s">
        <v>15435</v>
      </c>
      <c r="B5903" s="38" t="s">
        <v>5964</v>
      </c>
    </row>
    <row r="5904" spans="1:2" x14ac:dyDescent="0.25">
      <c r="A5904" s="37" t="s">
        <v>15436</v>
      </c>
      <c r="B5904" s="38" t="s">
        <v>5965</v>
      </c>
    </row>
    <row r="5905" spans="1:2" x14ac:dyDescent="0.25">
      <c r="A5905" s="37" t="s">
        <v>15437</v>
      </c>
      <c r="B5905" s="38" t="s">
        <v>5966</v>
      </c>
    </row>
    <row r="5906" spans="1:2" x14ac:dyDescent="0.25">
      <c r="A5906" s="37" t="s">
        <v>15438</v>
      </c>
      <c r="B5906" s="38" t="s">
        <v>5967</v>
      </c>
    </row>
    <row r="5907" spans="1:2" x14ac:dyDescent="0.25">
      <c r="A5907" s="37" t="s">
        <v>15439</v>
      </c>
      <c r="B5907" s="38" t="s">
        <v>5968</v>
      </c>
    </row>
    <row r="5908" spans="1:2" x14ac:dyDescent="0.25">
      <c r="A5908" s="37" t="s">
        <v>15440</v>
      </c>
      <c r="B5908" s="38" t="s">
        <v>5969</v>
      </c>
    </row>
    <row r="5909" spans="1:2" x14ac:dyDescent="0.25">
      <c r="A5909" s="37" t="s">
        <v>15441</v>
      </c>
      <c r="B5909" s="38" t="s">
        <v>5970</v>
      </c>
    </row>
    <row r="5910" spans="1:2" x14ac:dyDescent="0.25">
      <c r="A5910" s="37" t="s">
        <v>15442</v>
      </c>
      <c r="B5910" s="38" t="s">
        <v>5971</v>
      </c>
    </row>
    <row r="5911" spans="1:2" x14ac:dyDescent="0.25">
      <c r="A5911" s="37" t="s">
        <v>15443</v>
      </c>
      <c r="B5911" s="38" t="s">
        <v>5972</v>
      </c>
    </row>
    <row r="5912" spans="1:2" x14ac:dyDescent="0.25">
      <c r="A5912" s="37" t="s">
        <v>15444</v>
      </c>
      <c r="B5912" s="38" t="s">
        <v>5973</v>
      </c>
    </row>
    <row r="5913" spans="1:2" x14ac:dyDescent="0.25">
      <c r="A5913" s="37" t="s">
        <v>15445</v>
      </c>
      <c r="B5913" s="38" t="s">
        <v>5974</v>
      </c>
    </row>
    <row r="5914" spans="1:2" x14ac:dyDescent="0.25">
      <c r="A5914" s="37" t="s">
        <v>15446</v>
      </c>
      <c r="B5914" s="38" t="s">
        <v>5975</v>
      </c>
    </row>
    <row r="5915" spans="1:2" x14ac:dyDescent="0.25">
      <c r="A5915" s="37" t="s">
        <v>15447</v>
      </c>
      <c r="B5915" s="38" t="s">
        <v>5976</v>
      </c>
    </row>
    <row r="5916" spans="1:2" x14ac:dyDescent="0.25">
      <c r="A5916" s="37" t="s">
        <v>15448</v>
      </c>
      <c r="B5916" s="38" t="s">
        <v>5977</v>
      </c>
    </row>
    <row r="5917" spans="1:2" x14ac:dyDescent="0.25">
      <c r="A5917" s="37" t="s">
        <v>15449</v>
      </c>
      <c r="B5917" s="38" t="s">
        <v>5978</v>
      </c>
    </row>
    <row r="5918" spans="1:2" x14ac:dyDescent="0.25">
      <c r="A5918" s="37" t="s">
        <v>15450</v>
      </c>
      <c r="B5918" s="38" t="s">
        <v>5979</v>
      </c>
    </row>
    <row r="5919" spans="1:2" x14ac:dyDescent="0.25">
      <c r="A5919" s="37" t="s">
        <v>15451</v>
      </c>
      <c r="B5919" s="38" t="s">
        <v>5980</v>
      </c>
    </row>
    <row r="5920" spans="1:2" x14ac:dyDescent="0.25">
      <c r="A5920" s="37" t="s">
        <v>15452</v>
      </c>
      <c r="B5920" s="38" t="s">
        <v>5981</v>
      </c>
    </row>
    <row r="5921" spans="1:2" x14ac:dyDescent="0.25">
      <c r="A5921" s="37" t="s">
        <v>15453</v>
      </c>
      <c r="B5921" s="38" t="s">
        <v>5982</v>
      </c>
    </row>
    <row r="5922" spans="1:2" x14ac:dyDescent="0.25">
      <c r="A5922" s="37" t="s">
        <v>15454</v>
      </c>
      <c r="B5922" s="38" t="s">
        <v>5983</v>
      </c>
    </row>
    <row r="5923" spans="1:2" x14ac:dyDescent="0.25">
      <c r="A5923" s="37" t="s">
        <v>15455</v>
      </c>
      <c r="B5923" s="38" t="s">
        <v>5984</v>
      </c>
    </row>
    <row r="5924" spans="1:2" x14ac:dyDescent="0.25">
      <c r="A5924" s="37" t="s">
        <v>15456</v>
      </c>
      <c r="B5924" s="38" t="s">
        <v>5985</v>
      </c>
    </row>
    <row r="5925" spans="1:2" x14ac:dyDescent="0.25">
      <c r="A5925" s="37" t="s">
        <v>15457</v>
      </c>
      <c r="B5925" s="38" t="s">
        <v>5986</v>
      </c>
    </row>
    <row r="5926" spans="1:2" x14ac:dyDescent="0.25">
      <c r="A5926" s="37" t="s">
        <v>15458</v>
      </c>
      <c r="B5926" s="38" t="s">
        <v>5987</v>
      </c>
    </row>
    <row r="5927" spans="1:2" x14ac:dyDescent="0.25">
      <c r="A5927" s="37" t="s">
        <v>15459</v>
      </c>
      <c r="B5927" s="38" t="s">
        <v>5988</v>
      </c>
    </row>
    <row r="5928" spans="1:2" x14ac:dyDescent="0.25">
      <c r="A5928" s="37" t="s">
        <v>15460</v>
      </c>
      <c r="B5928" s="38" t="s">
        <v>5989</v>
      </c>
    </row>
    <row r="5929" spans="1:2" x14ac:dyDescent="0.25">
      <c r="A5929" s="37" t="s">
        <v>15461</v>
      </c>
      <c r="B5929" s="38" t="s">
        <v>5990</v>
      </c>
    </row>
    <row r="5930" spans="1:2" x14ac:dyDescent="0.25">
      <c r="A5930" s="37" t="s">
        <v>15462</v>
      </c>
      <c r="B5930" s="38" t="s">
        <v>5991</v>
      </c>
    </row>
    <row r="5931" spans="1:2" x14ac:dyDescent="0.25">
      <c r="A5931" s="37" t="s">
        <v>15463</v>
      </c>
      <c r="B5931" s="38" t="s">
        <v>5992</v>
      </c>
    </row>
    <row r="5932" spans="1:2" x14ac:dyDescent="0.25">
      <c r="A5932" s="37" t="s">
        <v>15464</v>
      </c>
      <c r="B5932" s="38" t="s">
        <v>5993</v>
      </c>
    </row>
    <row r="5933" spans="1:2" x14ac:dyDescent="0.25">
      <c r="A5933" s="37" t="s">
        <v>15465</v>
      </c>
      <c r="B5933" s="38" t="s">
        <v>5994</v>
      </c>
    </row>
    <row r="5934" spans="1:2" x14ac:dyDescent="0.25">
      <c r="A5934" s="37" t="s">
        <v>15466</v>
      </c>
      <c r="B5934" s="38" t="s">
        <v>5995</v>
      </c>
    </row>
    <row r="5935" spans="1:2" x14ac:dyDescent="0.25">
      <c r="A5935" s="37" t="s">
        <v>15467</v>
      </c>
      <c r="B5935" s="38" t="s">
        <v>5996</v>
      </c>
    </row>
    <row r="5936" spans="1:2" x14ac:dyDescent="0.25">
      <c r="A5936" s="37" t="s">
        <v>15468</v>
      </c>
      <c r="B5936" s="38" t="s">
        <v>5997</v>
      </c>
    </row>
    <row r="5937" spans="1:2" x14ac:dyDescent="0.25">
      <c r="A5937" s="37" t="s">
        <v>15469</v>
      </c>
      <c r="B5937" s="38" t="s">
        <v>5998</v>
      </c>
    </row>
    <row r="5938" spans="1:2" x14ac:dyDescent="0.25">
      <c r="A5938" s="37" t="s">
        <v>15470</v>
      </c>
      <c r="B5938" s="38" t="s">
        <v>5999</v>
      </c>
    </row>
    <row r="5939" spans="1:2" x14ac:dyDescent="0.25">
      <c r="A5939" s="37" t="s">
        <v>15471</v>
      </c>
      <c r="B5939" s="38" t="s">
        <v>6000</v>
      </c>
    </row>
    <row r="5940" spans="1:2" x14ac:dyDescent="0.25">
      <c r="A5940" s="37" t="s">
        <v>15472</v>
      </c>
      <c r="B5940" s="38" t="s">
        <v>6001</v>
      </c>
    </row>
    <row r="5941" spans="1:2" x14ac:dyDescent="0.25">
      <c r="A5941" s="37" t="s">
        <v>15473</v>
      </c>
      <c r="B5941" s="38" t="s">
        <v>6002</v>
      </c>
    </row>
    <row r="5942" spans="1:2" x14ac:dyDescent="0.25">
      <c r="A5942" s="37" t="s">
        <v>15474</v>
      </c>
      <c r="B5942" s="38" t="s">
        <v>6003</v>
      </c>
    </row>
    <row r="5943" spans="1:2" x14ac:dyDescent="0.25">
      <c r="A5943" s="37" t="s">
        <v>15475</v>
      </c>
      <c r="B5943" s="38" t="s">
        <v>6004</v>
      </c>
    </row>
    <row r="5944" spans="1:2" x14ac:dyDescent="0.25">
      <c r="A5944" s="37" t="s">
        <v>15476</v>
      </c>
      <c r="B5944" s="38" t="s">
        <v>6005</v>
      </c>
    </row>
    <row r="5945" spans="1:2" x14ac:dyDescent="0.25">
      <c r="A5945" s="37" t="s">
        <v>15477</v>
      </c>
      <c r="B5945" s="38" t="s">
        <v>6006</v>
      </c>
    </row>
    <row r="5946" spans="1:2" x14ac:dyDescent="0.25">
      <c r="A5946" s="37" t="s">
        <v>15478</v>
      </c>
      <c r="B5946" s="38" t="s">
        <v>6007</v>
      </c>
    </row>
    <row r="5947" spans="1:2" x14ac:dyDescent="0.25">
      <c r="A5947" s="37" t="s">
        <v>15479</v>
      </c>
      <c r="B5947" s="38" t="s">
        <v>6008</v>
      </c>
    </row>
    <row r="5948" spans="1:2" x14ac:dyDescent="0.25">
      <c r="A5948" s="37" t="s">
        <v>15480</v>
      </c>
      <c r="B5948" s="38" t="s">
        <v>6009</v>
      </c>
    </row>
    <row r="5949" spans="1:2" x14ac:dyDescent="0.25">
      <c r="A5949" s="37" t="s">
        <v>15481</v>
      </c>
      <c r="B5949" s="38" t="s">
        <v>6010</v>
      </c>
    </row>
    <row r="5950" spans="1:2" x14ac:dyDescent="0.25">
      <c r="A5950" s="37" t="s">
        <v>15482</v>
      </c>
      <c r="B5950" s="38" t="s">
        <v>5952</v>
      </c>
    </row>
    <row r="5951" spans="1:2" x14ac:dyDescent="0.25">
      <c r="A5951" s="37" t="s">
        <v>15483</v>
      </c>
      <c r="B5951" s="38" t="s">
        <v>6011</v>
      </c>
    </row>
    <row r="5952" spans="1:2" x14ac:dyDescent="0.25">
      <c r="A5952" s="37" t="s">
        <v>15484</v>
      </c>
      <c r="B5952" s="38" t="s">
        <v>6012</v>
      </c>
    </row>
    <row r="5953" spans="1:2" x14ac:dyDescent="0.25">
      <c r="A5953" s="37" t="s">
        <v>15485</v>
      </c>
      <c r="B5953" s="38" t="s">
        <v>6013</v>
      </c>
    </row>
    <row r="5954" spans="1:2" x14ac:dyDescent="0.25">
      <c r="A5954" s="37" t="s">
        <v>15486</v>
      </c>
      <c r="B5954" s="38" t="s">
        <v>6014</v>
      </c>
    </row>
    <row r="5955" spans="1:2" x14ac:dyDescent="0.25">
      <c r="A5955" s="37" t="s">
        <v>15487</v>
      </c>
      <c r="B5955" s="38" t="s">
        <v>6015</v>
      </c>
    </row>
    <row r="5956" spans="1:2" x14ac:dyDescent="0.25">
      <c r="A5956" s="37" t="s">
        <v>15488</v>
      </c>
      <c r="B5956" s="38" t="s">
        <v>6016</v>
      </c>
    </row>
    <row r="5957" spans="1:2" x14ac:dyDescent="0.25">
      <c r="A5957" s="37" t="s">
        <v>15489</v>
      </c>
      <c r="B5957" s="38" t="s">
        <v>6017</v>
      </c>
    </row>
    <row r="5958" spans="1:2" x14ac:dyDescent="0.25">
      <c r="A5958" s="37" t="s">
        <v>15490</v>
      </c>
      <c r="B5958" s="38" t="s">
        <v>6018</v>
      </c>
    </row>
    <row r="5959" spans="1:2" x14ac:dyDescent="0.25">
      <c r="A5959" s="37" t="s">
        <v>15491</v>
      </c>
      <c r="B5959" s="38" t="s">
        <v>6019</v>
      </c>
    </row>
    <row r="5960" spans="1:2" x14ac:dyDescent="0.25">
      <c r="A5960" s="37" t="s">
        <v>15492</v>
      </c>
      <c r="B5960" s="38" t="s">
        <v>6020</v>
      </c>
    </row>
    <row r="5961" spans="1:2" x14ac:dyDescent="0.25">
      <c r="A5961" s="37" t="s">
        <v>15493</v>
      </c>
      <c r="B5961" s="38" t="s">
        <v>6021</v>
      </c>
    </row>
    <row r="5962" spans="1:2" x14ac:dyDescent="0.25">
      <c r="A5962" s="37" t="s">
        <v>15494</v>
      </c>
      <c r="B5962" s="38" t="s">
        <v>6022</v>
      </c>
    </row>
    <row r="5963" spans="1:2" x14ac:dyDescent="0.25">
      <c r="A5963" s="37" t="s">
        <v>15495</v>
      </c>
      <c r="B5963" s="38" t="s">
        <v>6023</v>
      </c>
    </row>
    <row r="5964" spans="1:2" x14ac:dyDescent="0.25">
      <c r="A5964" s="37" t="s">
        <v>15496</v>
      </c>
      <c r="B5964" s="38" t="s">
        <v>6024</v>
      </c>
    </row>
    <row r="5965" spans="1:2" x14ac:dyDescent="0.25">
      <c r="A5965" s="37" t="s">
        <v>15497</v>
      </c>
      <c r="B5965" s="38" t="s">
        <v>6025</v>
      </c>
    </row>
    <row r="5966" spans="1:2" x14ac:dyDescent="0.25">
      <c r="A5966" s="37" t="s">
        <v>15498</v>
      </c>
      <c r="B5966" s="38" t="s">
        <v>6026</v>
      </c>
    </row>
    <row r="5967" spans="1:2" x14ac:dyDescent="0.25">
      <c r="A5967" s="37" t="s">
        <v>15499</v>
      </c>
      <c r="B5967" s="38" t="s">
        <v>6027</v>
      </c>
    </row>
    <row r="5968" spans="1:2" x14ac:dyDescent="0.25">
      <c r="A5968" s="37" t="s">
        <v>15500</v>
      </c>
      <c r="B5968" s="38" t="s">
        <v>6028</v>
      </c>
    </row>
    <row r="5969" spans="1:2" x14ac:dyDescent="0.25">
      <c r="A5969" s="37" t="s">
        <v>15501</v>
      </c>
      <c r="B5969" s="38" t="s">
        <v>6029</v>
      </c>
    </row>
    <row r="5970" spans="1:2" x14ac:dyDescent="0.25">
      <c r="A5970" s="37" t="s">
        <v>15502</v>
      </c>
      <c r="B5970" s="38" t="s">
        <v>6030</v>
      </c>
    </row>
    <row r="5971" spans="1:2" x14ac:dyDescent="0.25">
      <c r="A5971" s="37" t="s">
        <v>15503</v>
      </c>
      <c r="B5971" s="38" t="s">
        <v>6031</v>
      </c>
    </row>
    <row r="5972" spans="1:2" x14ac:dyDescent="0.25">
      <c r="A5972" s="37" t="s">
        <v>15504</v>
      </c>
      <c r="B5972" s="38" t="s">
        <v>6032</v>
      </c>
    </row>
    <row r="5973" spans="1:2" x14ac:dyDescent="0.25">
      <c r="A5973" s="37" t="s">
        <v>15505</v>
      </c>
      <c r="B5973" s="38" t="s">
        <v>6033</v>
      </c>
    </row>
    <row r="5974" spans="1:2" x14ac:dyDescent="0.25">
      <c r="A5974" s="37" t="s">
        <v>15506</v>
      </c>
      <c r="B5974" s="38" t="s">
        <v>6034</v>
      </c>
    </row>
    <row r="5975" spans="1:2" x14ac:dyDescent="0.25">
      <c r="A5975" s="37" t="s">
        <v>15507</v>
      </c>
      <c r="B5975" s="38" t="s">
        <v>6035</v>
      </c>
    </row>
    <row r="5976" spans="1:2" x14ac:dyDescent="0.25">
      <c r="A5976" s="37" t="s">
        <v>15508</v>
      </c>
      <c r="B5976" s="38" t="s">
        <v>6036</v>
      </c>
    </row>
    <row r="5977" spans="1:2" x14ac:dyDescent="0.25">
      <c r="A5977" s="37" t="s">
        <v>15509</v>
      </c>
      <c r="B5977" s="38" t="s">
        <v>6037</v>
      </c>
    </row>
    <row r="5978" spans="1:2" x14ac:dyDescent="0.25">
      <c r="A5978" s="37" t="s">
        <v>15510</v>
      </c>
      <c r="B5978" s="38" t="s">
        <v>6038</v>
      </c>
    </row>
    <row r="5979" spans="1:2" x14ac:dyDescent="0.25">
      <c r="A5979" s="37" t="s">
        <v>15511</v>
      </c>
      <c r="B5979" s="38" t="s">
        <v>6039</v>
      </c>
    </row>
    <row r="5980" spans="1:2" x14ac:dyDescent="0.25">
      <c r="A5980" s="37" t="s">
        <v>15512</v>
      </c>
      <c r="B5980" s="38" t="s">
        <v>6040</v>
      </c>
    </row>
    <row r="5981" spans="1:2" x14ac:dyDescent="0.25">
      <c r="A5981" s="37" t="s">
        <v>15513</v>
      </c>
      <c r="B5981" s="38" t="s">
        <v>6041</v>
      </c>
    </row>
    <row r="5982" spans="1:2" x14ac:dyDescent="0.25">
      <c r="A5982" s="37" t="s">
        <v>15514</v>
      </c>
      <c r="B5982" s="38" t="s">
        <v>6042</v>
      </c>
    </row>
    <row r="5983" spans="1:2" x14ac:dyDescent="0.25">
      <c r="A5983" s="37" t="s">
        <v>15515</v>
      </c>
      <c r="B5983" s="38" t="s">
        <v>6043</v>
      </c>
    </row>
    <row r="5984" spans="1:2" x14ac:dyDescent="0.25">
      <c r="A5984" s="37" t="s">
        <v>15516</v>
      </c>
      <c r="B5984" s="38" t="s">
        <v>6044</v>
      </c>
    </row>
    <row r="5985" spans="1:2" x14ac:dyDescent="0.25">
      <c r="A5985" s="37" t="s">
        <v>15517</v>
      </c>
      <c r="B5985" s="38" t="s">
        <v>6045</v>
      </c>
    </row>
    <row r="5986" spans="1:2" x14ac:dyDescent="0.25">
      <c r="A5986" s="37" t="s">
        <v>15518</v>
      </c>
      <c r="B5986" s="38" t="s">
        <v>6046</v>
      </c>
    </row>
    <row r="5987" spans="1:2" x14ac:dyDescent="0.25">
      <c r="A5987" s="37" t="s">
        <v>15519</v>
      </c>
      <c r="B5987" s="38" t="s">
        <v>6047</v>
      </c>
    </row>
    <row r="5988" spans="1:2" x14ac:dyDescent="0.25">
      <c r="A5988" s="37" t="s">
        <v>15520</v>
      </c>
      <c r="B5988" s="38" t="s">
        <v>6048</v>
      </c>
    </row>
    <row r="5989" spans="1:2" x14ac:dyDescent="0.25">
      <c r="A5989" s="37" t="s">
        <v>15521</v>
      </c>
      <c r="B5989" s="38" t="s">
        <v>6049</v>
      </c>
    </row>
    <row r="5990" spans="1:2" x14ac:dyDescent="0.25">
      <c r="A5990" s="37" t="s">
        <v>15522</v>
      </c>
      <c r="B5990" s="38" t="s">
        <v>6050</v>
      </c>
    </row>
    <row r="5991" spans="1:2" x14ac:dyDescent="0.25">
      <c r="A5991" s="37" t="s">
        <v>15523</v>
      </c>
      <c r="B5991" s="38" t="s">
        <v>6051</v>
      </c>
    </row>
    <row r="5992" spans="1:2" x14ac:dyDescent="0.25">
      <c r="A5992" s="37" t="s">
        <v>15524</v>
      </c>
      <c r="B5992" s="38" t="s">
        <v>6052</v>
      </c>
    </row>
    <row r="5993" spans="1:2" x14ac:dyDescent="0.25">
      <c r="A5993" s="37" t="s">
        <v>15525</v>
      </c>
      <c r="B5993" s="38" t="s">
        <v>6053</v>
      </c>
    </row>
    <row r="5994" spans="1:2" x14ac:dyDescent="0.25">
      <c r="A5994" s="37" t="s">
        <v>15526</v>
      </c>
      <c r="B5994" s="38" t="s">
        <v>6054</v>
      </c>
    </row>
    <row r="5995" spans="1:2" x14ac:dyDescent="0.25">
      <c r="A5995" s="37" t="s">
        <v>15527</v>
      </c>
      <c r="B5995" s="38" t="s">
        <v>6055</v>
      </c>
    </row>
    <row r="5996" spans="1:2" x14ac:dyDescent="0.25">
      <c r="A5996" s="37" t="s">
        <v>15528</v>
      </c>
      <c r="B5996" s="38" t="s">
        <v>6056</v>
      </c>
    </row>
    <row r="5997" spans="1:2" x14ac:dyDescent="0.25">
      <c r="A5997" s="37" t="s">
        <v>15529</v>
      </c>
      <c r="B5997" s="38" t="s">
        <v>6057</v>
      </c>
    </row>
    <row r="5998" spans="1:2" x14ac:dyDescent="0.25">
      <c r="A5998" s="37" t="s">
        <v>15530</v>
      </c>
      <c r="B5998" s="38" t="s">
        <v>6058</v>
      </c>
    </row>
    <row r="5999" spans="1:2" x14ac:dyDescent="0.25">
      <c r="A5999" s="37" t="s">
        <v>15531</v>
      </c>
      <c r="B5999" s="38" t="s">
        <v>6059</v>
      </c>
    </row>
    <row r="6000" spans="1:2" x14ac:dyDescent="0.25">
      <c r="A6000" s="37" t="s">
        <v>15532</v>
      </c>
      <c r="B6000" s="38" t="s">
        <v>6060</v>
      </c>
    </row>
    <row r="6001" spans="1:2" x14ac:dyDescent="0.25">
      <c r="A6001" s="37" t="s">
        <v>15533</v>
      </c>
      <c r="B6001" s="38" t="s">
        <v>6061</v>
      </c>
    </row>
    <row r="6002" spans="1:2" x14ac:dyDescent="0.25">
      <c r="A6002" s="37" t="s">
        <v>15534</v>
      </c>
      <c r="B6002" s="38" t="s">
        <v>6062</v>
      </c>
    </row>
    <row r="6003" spans="1:2" x14ac:dyDescent="0.25">
      <c r="A6003" s="37" t="s">
        <v>15535</v>
      </c>
      <c r="B6003" s="38" t="s">
        <v>6063</v>
      </c>
    </row>
    <row r="6004" spans="1:2" x14ac:dyDescent="0.25">
      <c r="A6004" s="37" t="s">
        <v>15536</v>
      </c>
      <c r="B6004" s="38" t="s">
        <v>6064</v>
      </c>
    </row>
    <row r="6005" spans="1:2" x14ac:dyDescent="0.25">
      <c r="A6005" s="37" t="s">
        <v>15537</v>
      </c>
      <c r="B6005" s="38" t="s">
        <v>6065</v>
      </c>
    </row>
    <row r="6006" spans="1:2" x14ac:dyDescent="0.25">
      <c r="A6006" s="37" t="s">
        <v>15538</v>
      </c>
      <c r="B6006" s="38" t="s">
        <v>6066</v>
      </c>
    </row>
    <row r="6007" spans="1:2" x14ac:dyDescent="0.25">
      <c r="A6007" s="37" t="s">
        <v>15539</v>
      </c>
      <c r="B6007" s="38" t="s">
        <v>6067</v>
      </c>
    </row>
    <row r="6008" spans="1:2" x14ac:dyDescent="0.25">
      <c r="A6008" s="37" t="s">
        <v>15540</v>
      </c>
      <c r="B6008" s="38" t="s">
        <v>6068</v>
      </c>
    </row>
    <row r="6009" spans="1:2" x14ac:dyDescent="0.25">
      <c r="A6009" s="37" t="s">
        <v>15541</v>
      </c>
      <c r="B6009" s="38" t="s">
        <v>6069</v>
      </c>
    </row>
    <row r="6010" spans="1:2" x14ac:dyDescent="0.25">
      <c r="A6010" s="37" t="s">
        <v>15542</v>
      </c>
      <c r="B6010" s="38" t="s">
        <v>6070</v>
      </c>
    </row>
    <row r="6011" spans="1:2" x14ac:dyDescent="0.25">
      <c r="A6011" s="37" t="s">
        <v>15543</v>
      </c>
      <c r="B6011" s="38" t="s">
        <v>6071</v>
      </c>
    </row>
    <row r="6012" spans="1:2" x14ac:dyDescent="0.25">
      <c r="A6012" s="37" t="s">
        <v>15544</v>
      </c>
      <c r="B6012" s="38" t="s">
        <v>6072</v>
      </c>
    </row>
    <row r="6013" spans="1:2" x14ac:dyDescent="0.25">
      <c r="A6013" s="37" t="s">
        <v>15545</v>
      </c>
      <c r="B6013" s="38" t="s">
        <v>6073</v>
      </c>
    </row>
    <row r="6014" spans="1:2" x14ac:dyDescent="0.25">
      <c r="A6014" s="37" t="s">
        <v>15546</v>
      </c>
      <c r="B6014" s="38" t="s">
        <v>6074</v>
      </c>
    </row>
    <row r="6015" spans="1:2" x14ac:dyDescent="0.25">
      <c r="A6015" s="37" t="s">
        <v>15547</v>
      </c>
      <c r="B6015" s="38" t="s">
        <v>6075</v>
      </c>
    </row>
    <row r="6016" spans="1:2" x14ac:dyDescent="0.25">
      <c r="A6016" s="37" t="s">
        <v>15548</v>
      </c>
      <c r="B6016" s="38" t="s">
        <v>6076</v>
      </c>
    </row>
    <row r="6017" spans="1:2" x14ac:dyDescent="0.25">
      <c r="A6017" s="37" t="s">
        <v>15549</v>
      </c>
      <c r="B6017" s="38" t="s">
        <v>6077</v>
      </c>
    </row>
    <row r="6018" spans="1:2" x14ac:dyDescent="0.25">
      <c r="A6018" s="37" t="s">
        <v>15550</v>
      </c>
      <c r="B6018" s="38" t="s">
        <v>6078</v>
      </c>
    </row>
    <row r="6019" spans="1:2" x14ac:dyDescent="0.25">
      <c r="A6019" s="37" t="s">
        <v>15551</v>
      </c>
      <c r="B6019" s="38" t="s">
        <v>6079</v>
      </c>
    </row>
    <row r="6020" spans="1:2" x14ac:dyDescent="0.25">
      <c r="A6020" s="37" t="s">
        <v>15552</v>
      </c>
      <c r="B6020" s="38" t="s">
        <v>6080</v>
      </c>
    </row>
    <row r="6021" spans="1:2" x14ac:dyDescent="0.25">
      <c r="A6021" s="37" t="s">
        <v>15553</v>
      </c>
      <c r="B6021" s="38" t="s">
        <v>6081</v>
      </c>
    </row>
    <row r="6022" spans="1:2" x14ac:dyDescent="0.25">
      <c r="A6022" s="37" t="s">
        <v>15554</v>
      </c>
      <c r="B6022" s="38" t="s">
        <v>6082</v>
      </c>
    </row>
    <row r="6023" spans="1:2" x14ac:dyDescent="0.25">
      <c r="A6023" s="37" t="s">
        <v>15555</v>
      </c>
      <c r="B6023" s="38" t="s">
        <v>6083</v>
      </c>
    </row>
    <row r="6024" spans="1:2" x14ac:dyDescent="0.25">
      <c r="A6024" s="37" t="s">
        <v>15556</v>
      </c>
      <c r="B6024" s="38" t="s">
        <v>6084</v>
      </c>
    </row>
    <row r="6025" spans="1:2" x14ac:dyDescent="0.25">
      <c r="A6025" s="37" t="s">
        <v>15557</v>
      </c>
      <c r="B6025" s="38" t="s">
        <v>6085</v>
      </c>
    </row>
    <row r="6026" spans="1:2" x14ac:dyDescent="0.25">
      <c r="A6026" s="37" t="s">
        <v>15558</v>
      </c>
      <c r="B6026" s="38" t="s">
        <v>6086</v>
      </c>
    </row>
    <row r="6027" spans="1:2" x14ac:dyDescent="0.25">
      <c r="A6027" s="37" t="s">
        <v>15559</v>
      </c>
      <c r="B6027" s="38" t="s">
        <v>6087</v>
      </c>
    </row>
    <row r="6028" spans="1:2" x14ac:dyDescent="0.25">
      <c r="A6028" s="37" t="s">
        <v>15560</v>
      </c>
      <c r="B6028" s="38" t="s">
        <v>6088</v>
      </c>
    </row>
    <row r="6029" spans="1:2" x14ac:dyDescent="0.25">
      <c r="A6029" s="37" t="s">
        <v>15561</v>
      </c>
      <c r="B6029" s="38" t="s">
        <v>6089</v>
      </c>
    </row>
    <row r="6030" spans="1:2" x14ac:dyDescent="0.25">
      <c r="A6030" s="37" t="s">
        <v>15562</v>
      </c>
      <c r="B6030" s="38" t="s">
        <v>6090</v>
      </c>
    </row>
    <row r="6031" spans="1:2" x14ac:dyDescent="0.25">
      <c r="A6031" s="37" t="s">
        <v>15563</v>
      </c>
      <c r="B6031" s="38" t="s">
        <v>6091</v>
      </c>
    </row>
    <row r="6032" spans="1:2" x14ac:dyDescent="0.25">
      <c r="A6032" s="37" t="s">
        <v>15564</v>
      </c>
      <c r="B6032" s="38" t="s">
        <v>6092</v>
      </c>
    </row>
    <row r="6033" spans="1:2" x14ac:dyDescent="0.25">
      <c r="A6033" s="37" t="s">
        <v>15565</v>
      </c>
      <c r="B6033" s="38" t="s">
        <v>6093</v>
      </c>
    </row>
    <row r="6034" spans="1:2" x14ac:dyDescent="0.25">
      <c r="A6034" s="37" t="s">
        <v>15566</v>
      </c>
      <c r="B6034" s="38" t="s">
        <v>6094</v>
      </c>
    </row>
    <row r="6035" spans="1:2" x14ac:dyDescent="0.25">
      <c r="A6035" s="37" t="s">
        <v>15567</v>
      </c>
      <c r="B6035" s="38" t="s">
        <v>6095</v>
      </c>
    </row>
    <row r="6036" spans="1:2" x14ac:dyDescent="0.25">
      <c r="A6036" s="37" t="s">
        <v>15568</v>
      </c>
      <c r="B6036" s="38" t="s">
        <v>6096</v>
      </c>
    </row>
    <row r="6037" spans="1:2" x14ac:dyDescent="0.25">
      <c r="A6037" s="37" t="s">
        <v>15569</v>
      </c>
      <c r="B6037" s="38" t="s">
        <v>6097</v>
      </c>
    </row>
    <row r="6038" spans="1:2" x14ac:dyDescent="0.25">
      <c r="A6038" s="37" t="s">
        <v>15570</v>
      </c>
      <c r="B6038" s="38" t="s">
        <v>6098</v>
      </c>
    </row>
    <row r="6039" spans="1:2" x14ac:dyDescent="0.25">
      <c r="A6039" s="37" t="s">
        <v>15571</v>
      </c>
      <c r="B6039" s="38" t="s">
        <v>6099</v>
      </c>
    </row>
    <row r="6040" spans="1:2" x14ac:dyDescent="0.25">
      <c r="A6040" s="37" t="s">
        <v>15572</v>
      </c>
      <c r="B6040" s="38" t="s">
        <v>6100</v>
      </c>
    </row>
    <row r="6041" spans="1:2" x14ac:dyDescent="0.25">
      <c r="A6041" s="37" t="s">
        <v>15573</v>
      </c>
      <c r="B6041" s="38" t="s">
        <v>6101</v>
      </c>
    </row>
    <row r="6042" spans="1:2" x14ac:dyDescent="0.25">
      <c r="A6042" s="37" t="s">
        <v>15574</v>
      </c>
      <c r="B6042" s="38" t="s">
        <v>6102</v>
      </c>
    </row>
    <row r="6043" spans="1:2" x14ac:dyDescent="0.25">
      <c r="A6043" s="37" t="s">
        <v>15575</v>
      </c>
      <c r="B6043" s="38" t="s">
        <v>6103</v>
      </c>
    </row>
    <row r="6044" spans="1:2" x14ac:dyDescent="0.25">
      <c r="A6044" s="37" t="s">
        <v>15576</v>
      </c>
      <c r="B6044" s="38" t="s">
        <v>6104</v>
      </c>
    </row>
    <row r="6045" spans="1:2" x14ac:dyDescent="0.25">
      <c r="A6045" s="37" t="s">
        <v>15577</v>
      </c>
      <c r="B6045" s="38" t="s">
        <v>6105</v>
      </c>
    </row>
    <row r="6046" spans="1:2" x14ac:dyDescent="0.25">
      <c r="A6046" s="37" t="s">
        <v>15578</v>
      </c>
      <c r="B6046" s="38" t="s">
        <v>6106</v>
      </c>
    </row>
    <row r="6047" spans="1:2" x14ac:dyDescent="0.25">
      <c r="A6047" s="37" t="s">
        <v>15579</v>
      </c>
      <c r="B6047" s="38" t="s">
        <v>6107</v>
      </c>
    </row>
    <row r="6048" spans="1:2" x14ac:dyDescent="0.25">
      <c r="A6048" s="37" t="s">
        <v>15580</v>
      </c>
      <c r="B6048" s="38" t="s">
        <v>6108</v>
      </c>
    </row>
    <row r="6049" spans="1:2" x14ac:dyDescent="0.25">
      <c r="A6049" s="37" t="s">
        <v>15581</v>
      </c>
      <c r="B6049" s="38" t="s">
        <v>6109</v>
      </c>
    </row>
    <row r="6050" spans="1:2" x14ac:dyDescent="0.25">
      <c r="A6050" s="37" t="s">
        <v>15582</v>
      </c>
      <c r="B6050" s="38" t="s">
        <v>6110</v>
      </c>
    </row>
    <row r="6051" spans="1:2" x14ac:dyDescent="0.25">
      <c r="A6051" s="37" t="s">
        <v>15583</v>
      </c>
      <c r="B6051" s="38" t="s">
        <v>6111</v>
      </c>
    </row>
    <row r="6052" spans="1:2" x14ac:dyDescent="0.25">
      <c r="A6052" s="37" t="s">
        <v>15584</v>
      </c>
      <c r="B6052" s="38" t="s">
        <v>6112</v>
      </c>
    </row>
    <row r="6053" spans="1:2" x14ac:dyDescent="0.25">
      <c r="A6053" s="37" t="s">
        <v>15585</v>
      </c>
      <c r="B6053" s="38" t="s">
        <v>6113</v>
      </c>
    </row>
    <row r="6054" spans="1:2" x14ac:dyDescent="0.25">
      <c r="A6054" s="37" t="s">
        <v>15586</v>
      </c>
      <c r="B6054" s="38" t="s">
        <v>6114</v>
      </c>
    </row>
    <row r="6055" spans="1:2" x14ac:dyDescent="0.25">
      <c r="A6055" s="37" t="s">
        <v>15587</v>
      </c>
      <c r="B6055" s="38" t="s">
        <v>6115</v>
      </c>
    </row>
    <row r="6056" spans="1:2" x14ac:dyDescent="0.25">
      <c r="A6056" s="37" t="s">
        <v>15588</v>
      </c>
      <c r="B6056" s="38" t="s">
        <v>6116</v>
      </c>
    </row>
    <row r="6057" spans="1:2" x14ac:dyDescent="0.25">
      <c r="A6057" s="37" t="s">
        <v>15589</v>
      </c>
      <c r="B6057" s="38" t="s">
        <v>6117</v>
      </c>
    </row>
    <row r="6058" spans="1:2" x14ac:dyDescent="0.25">
      <c r="A6058" s="37" t="s">
        <v>15590</v>
      </c>
      <c r="B6058" s="38" t="s">
        <v>6118</v>
      </c>
    </row>
    <row r="6059" spans="1:2" x14ac:dyDescent="0.25">
      <c r="A6059" s="37" t="s">
        <v>15591</v>
      </c>
      <c r="B6059" s="38" t="s">
        <v>6119</v>
      </c>
    </row>
    <row r="6060" spans="1:2" x14ac:dyDescent="0.25">
      <c r="A6060" s="37" t="s">
        <v>15592</v>
      </c>
      <c r="B6060" s="38" t="s">
        <v>6120</v>
      </c>
    </row>
    <row r="6061" spans="1:2" x14ac:dyDescent="0.25">
      <c r="A6061" s="37" t="s">
        <v>15593</v>
      </c>
      <c r="B6061" s="38" t="s">
        <v>6121</v>
      </c>
    </row>
    <row r="6062" spans="1:2" x14ac:dyDescent="0.25">
      <c r="A6062" s="37" t="s">
        <v>15594</v>
      </c>
      <c r="B6062" s="38" t="s">
        <v>6122</v>
      </c>
    </row>
    <row r="6063" spans="1:2" x14ac:dyDescent="0.25">
      <c r="A6063" s="37" t="s">
        <v>15595</v>
      </c>
      <c r="B6063" s="38" t="s">
        <v>6123</v>
      </c>
    </row>
    <row r="6064" spans="1:2" x14ac:dyDescent="0.25">
      <c r="A6064" s="37" t="s">
        <v>15596</v>
      </c>
      <c r="B6064" s="38" t="s">
        <v>6124</v>
      </c>
    </row>
    <row r="6065" spans="1:2" x14ac:dyDescent="0.25">
      <c r="A6065" s="37" t="s">
        <v>15597</v>
      </c>
      <c r="B6065" s="38" t="s">
        <v>6125</v>
      </c>
    </row>
    <row r="6066" spans="1:2" x14ac:dyDescent="0.25">
      <c r="A6066" s="37" t="s">
        <v>15598</v>
      </c>
      <c r="B6066" s="38" t="s">
        <v>6126</v>
      </c>
    </row>
    <row r="6067" spans="1:2" x14ac:dyDescent="0.25">
      <c r="A6067" s="37" t="s">
        <v>15599</v>
      </c>
      <c r="B6067" s="38" t="s">
        <v>6127</v>
      </c>
    </row>
    <row r="6068" spans="1:2" x14ac:dyDescent="0.25">
      <c r="A6068" s="37" t="s">
        <v>15600</v>
      </c>
      <c r="B6068" s="38" t="s">
        <v>6128</v>
      </c>
    </row>
    <row r="6069" spans="1:2" x14ac:dyDescent="0.25">
      <c r="A6069" s="37" t="s">
        <v>15601</v>
      </c>
      <c r="B6069" s="38" t="s">
        <v>6129</v>
      </c>
    </row>
    <row r="6070" spans="1:2" x14ac:dyDescent="0.25">
      <c r="A6070" s="37" t="s">
        <v>15602</v>
      </c>
      <c r="B6070" s="38" t="s">
        <v>6130</v>
      </c>
    </row>
    <row r="6071" spans="1:2" x14ac:dyDescent="0.25">
      <c r="A6071" s="37" t="s">
        <v>15603</v>
      </c>
      <c r="B6071" s="38" t="s">
        <v>6131</v>
      </c>
    </row>
    <row r="6072" spans="1:2" x14ac:dyDescent="0.25">
      <c r="A6072" s="37" t="s">
        <v>15604</v>
      </c>
      <c r="B6072" s="38" t="s">
        <v>6132</v>
      </c>
    </row>
    <row r="6073" spans="1:2" x14ac:dyDescent="0.25">
      <c r="A6073" s="37" t="s">
        <v>15605</v>
      </c>
      <c r="B6073" s="38" t="s">
        <v>6133</v>
      </c>
    </row>
    <row r="6074" spans="1:2" x14ac:dyDescent="0.25">
      <c r="A6074" s="37" t="s">
        <v>15606</v>
      </c>
      <c r="B6074" s="38" t="s">
        <v>6134</v>
      </c>
    </row>
    <row r="6075" spans="1:2" x14ac:dyDescent="0.25">
      <c r="A6075" s="37" t="s">
        <v>15607</v>
      </c>
      <c r="B6075" s="38" t="s">
        <v>6135</v>
      </c>
    </row>
    <row r="6076" spans="1:2" x14ac:dyDescent="0.25">
      <c r="A6076" s="37" t="s">
        <v>15608</v>
      </c>
      <c r="B6076" s="38" t="s">
        <v>6136</v>
      </c>
    </row>
    <row r="6077" spans="1:2" x14ac:dyDescent="0.25">
      <c r="A6077" s="37" t="s">
        <v>15609</v>
      </c>
      <c r="B6077" s="38" t="s">
        <v>6137</v>
      </c>
    </row>
    <row r="6078" spans="1:2" x14ac:dyDescent="0.25">
      <c r="A6078" s="37" t="s">
        <v>15610</v>
      </c>
      <c r="B6078" s="38" t="s">
        <v>6138</v>
      </c>
    </row>
    <row r="6079" spans="1:2" x14ac:dyDescent="0.25">
      <c r="A6079" s="37" t="s">
        <v>15611</v>
      </c>
      <c r="B6079" s="38" t="s">
        <v>6139</v>
      </c>
    </row>
    <row r="6080" spans="1:2" x14ac:dyDescent="0.25">
      <c r="A6080" s="37" t="s">
        <v>15612</v>
      </c>
      <c r="B6080" s="38" t="s">
        <v>6140</v>
      </c>
    </row>
    <row r="6081" spans="1:2" x14ac:dyDescent="0.25">
      <c r="A6081" s="37" t="s">
        <v>15613</v>
      </c>
      <c r="B6081" s="38" t="s">
        <v>6141</v>
      </c>
    </row>
    <row r="6082" spans="1:2" x14ac:dyDescent="0.25">
      <c r="A6082" s="37" t="s">
        <v>15614</v>
      </c>
      <c r="B6082" s="38" t="s">
        <v>6142</v>
      </c>
    </row>
    <row r="6083" spans="1:2" x14ac:dyDescent="0.25">
      <c r="A6083" s="37" t="s">
        <v>15615</v>
      </c>
      <c r="B6083" s="38" t="s">
        <v>6143</v>
      </c>
    </row>
    <row r="6084" spans="1:2" x14ac:dyDescent="0.25">
      <c r="A6084" s="37" t="s">
        <v>15616</v>
      </c>
      <c r="B6084" s="38" t="s">
        <v>6144</v>
      </c>
    </row>
    <row r="6085" spans="1:2" x14ac:dyDescent="0.25">
      <c r="A6085" s="37" t="s">
        <v>15617</v>
      </c>
      <c r="B6085" s="38" t="s">
        <v>6145</v>
      </c>
    </row>
    <row r="6086" spans="1:2" x14ac:dyDescent="0.25">
      <c r="A6086" s="37" t="s">
        <v>15618</v>
      </c>
      <c r="B6086" s="38" t="s">
        <v>6146</v>
      </c>
    </row>
    <row r="6087" spans="1:2" x14ac:dyDescent="0.25">
      <c r="A6087" s="37" t="s">
        <v>15619</v>
      </c>
      <c r="B6087" s="38" t="s">
        <v>6147</v>
      </c>
    </row>
    <row r="6088" spans="1:2" x14ac:dyDescent="0.25">
      <c r="A6088" s="37" t="s">
        <v>15620</v>
      </c>
      <c r="B6088" s="38" t="s">
        <v>6148</v>
      </c>
    </row>
    <row r="6089" spans="1:2" x14ac:dyDescent="0.25">
      <c r="A6089" s="37" t="s">
        <v>15621</v>
      </c>
      <c r="B6089" s="38" t="s">
        <v>6149</v>
      </c>
    </row>
    <row r="6090" spans="1:2" x14ac:dyDescent="0.25">
      <c r="A6090" s="37" t="s">
        <v>15622</v>
      </c>
      <c r="B6090" s="38" t="s">
        <v>6150</v>
      </c>
    </row>
    <row r="6091" spans="1:2" x14ac:dyDescent="0.25">
      <c r="A6091" s="37" t="s">
        <v>15623</v>
      </c>
      <c r="B6091" s="38" t="s">
        <v>6151</v>
      </c>
    </row>
    <row r="6092" spans="1:2" x14ac:dyDescent="0.25">
      <c r="A6092" s="37" t="s">
        <v>15624</v>
      </c>
      <c r="B6092" s="38" t="s">
        <v>6152</v>
      </c>
    </row>
    <row r="6093" spans="1:2" x14ac:dyDescent="0.25">
      <c r="A6093" s="37" t="s">
        <v>15625</v>
      </c>
      <c r="B6093" s="38" t="s">
        <v>6153</v>
      </c>
    </row>
    <row r="6094" spans="1:2" x14ac:dyDescent="0.25">
      <c r="A6094" s="37" t="s">
        <v>15626</v>
      </c>
      <c r="B6094" s="38" t="s">
        <v>6154</v>
      </c>
    </row>
    <row r="6095" spans="1:2" x14ac:dyDescent="0.25">
      <c r="A6095" s="37" t="s">
        <v>15627</v>
      </c>
      <c r="B6095" s="38" t="s">
        <v>6155</v>
      </c>
    </row>
    <row r="6096" spans="1:2" x14ac:dyDescent="0.25">
      <c r="A6096" s="37" t="s">
        <v>15628</v>
      </c>
      <c r="B6096" s="38" t="s">
        <v>6156</v>
      </c>
    </row>
    <row r="6097" spans="1:2" x14ac:dyDescent="0.25">
      <c r="A6097" s="37" t="s">
        <v>15629</v>
      </c>
      <c r="B6097" s="38" t="s">
        <v>6157</v>
      </c>
    </row>
    <row r="6098" spans="1:2" x14ac:dyDescent="0.25">
      <c r="A6098" s="37" t="s">
        <v>15630</v>
      </c>
      <c r="B6098" s="38" t="s">
        <v>6158</v>
      </c>
    </row>
    <row r="6099" spans="1:2" x14ac:dyDescent="0.25">
      <c r="A6099" s="37" t="s">
        <v>15631</v>
      </c>
      <c r="B6099" s="38" t="s">
        <v>6159</v>
      </c>
    </row>
    <row r="6100" spans="1:2" x14ac:dyDescent="0.25">
      <c r="A6100" s="37" t="s">
        <v>15632</v>
      </c>
      <c r="B6100" s="38" t="s">
        <v>6160</v>
      </c>
    </row>
    <row r="6101" spans="1:2" x14ac:dyDescent="0.25">
      <c r="A6101" s="37" t="s">
        <v>15633</v>
      </c>
      <c r="B6101" s="38" t="s">
        <v>6161</v>
      </c>
    </row>
    <row r="6102" spans="1:2" x14ac:dyDescent="0.25">
      <c r="A6102" s="37" t="s">
        <v>15634</v>
      </c>
      <c r="B6102" s="38" t="s">
        <v>6162</v>
      </c>
    </row>
    <row r="6103" spans="1:2" x14ac:dyDescent="0.25">
      <c r="A6103" s="37" t="s">
        <v>15635</v>
      </c>
      <c r="B6103" s="38" t="s">
        <v>6163</v>
      </c>
    </row>
    <row r="6104" spans="1:2" x14ac:dyDescent="0.25">
      <c r="A6104" s="37" t="s">
        <v>15636</v>
      </c>
      <c r="B6104" s="38" t="s">
        <v>6164</v>
      </c>
    </row>
    <row r="6105" spans="1:2" x14ac:dyDescent="0.25">
      <c r="A6105" s="37" t="s">
        <v>15637</v>
      </c>
      <c r="B6105" s="38" t="s">
        <v>6165</v>
      </c>
    </row>
    <row r="6106" spans="1:2" x14ac:dyDescent="0.25">
      <c r="A6106" s="37" t="s">
        <v>15638</v>
      </c>
      <c r="B6106" s="38" t="s">
        <v>6166</v>
      </c>
    </row>
    <row r="6107" spans="1:2" x14ac:dyDescent="0.25">
      <c r="A6107" s="37" t="s">
        <v>15639</v>
      </c>
      <c r="B6107" s="38" t="s">
        <v>6167</v>
      </c>
    </row>
    <row r="6108" spans="1:2" x14ac:dyDescent="0.25">
      <c r="A6108" s="37" t="s">
        <v>15640</v>
      </c>
      <c r="B6108" s="38" t="s">
        <v>6168</v>
      </c>
    </row>
    <row r="6109" spans="1:2" x14ac:dyDescent="0.25">
      <c r="A6109" s="37" t="s">
        <v>15641</v>
      </c>
      <c r="B6109" s="38" t="s">
        <v>6169</v>
      </c>
    </row>
    <row r="6110" spans="1:2" x14ac:dyDescent="0.25">
      <c r="A6110" s="37" t="s">
        <v>15642</v>
      </c>
      <c r="B6110" s="38" t="s">
        <v>6170</v>
      </c>
    </row>
    <row r="6111" spans="1:2" x14ac:dyDescent="0.25">
      <c r="A6111" s="37" t="s">
        <v>15643</v>
      </c>
      <c r="B6111" s="38" t="s">
        <v>6171</v>
      </c>
    </row>
    <row r="6112" spans="1:2" x14ac:dyDescent="0.25">
      <c r="A6112" s="37" t="s">
        <v>15644</v>
      </c>
      <c r="B6112" s="38" t="s">
        <v>6172</v>
      </c>
    </row>
    <row r="6113" spans="1:2" x14ac:dyDescent="0.25">
      <c r="A6113" s="37" t="s">
        <v>15645</v>
      </c>
      <c r="B6113" s="38" t="s">
        <v>6173</v>
      </c>
    </row>
    <row r="6114" spans="1:2" x14ac:dyDescent="0.25">
      <c r="A6114" s="37" t="s">
        <v>15646</v>
      </c>
      <c r="B6114" s="38" t="s">
        <v>6174</v>
      </c>
    </row>
    <row r="6115" spans="1:2" x14ac:dyDescent="0.25">
      <c r="A6115" s="37" t="s">
        <v>15647</v>
      </c>
      <c r="B6115" s="38" t="s">
        <v>6175</v>
      </c>
    </row>
    <row r="6116" spans="1:2" x14ac:dyDescent="0.25">
      <c r="A6116" s="37" t="s">
        <v>15648</v>
      </c>
      <c r="B6116" s="38" t="s">
        <v>6176</v>
      </c>
    </row>
    <row r="6117" spans="1:2" x14ac:dyDescent="0.25">
      <c r="A6117" s="37" t="s">
        <v>15649</v>
      </c>
      <c r="B6117" s="38" t="s">
        <v>6177</v>
      </c>
    </row>
    <row r="6118" spans="1:2" x14ac:dyDescent="0.25">
      <c r="A6118" s="37" t="s">
        <v>15650</v>
      </c>
      <c r="B6118" s="38" t="s">
        <v>6178</v>
      </c>
    </row>
    <row r="6119" spans="1:2" x14ac:dyDescent="0.25">
      <c r="A6119" s="37" t="s">
        <v>15651</v>
      </c>
      <c r="B6119" s="38" t="s">
        <v>6179</v>
      </c>
    </row>
    <row r="6120" spans="1:2" x14ac:dyDescent="0.25">
      <c r="A6120" s="37" t="s">
        <v>15652</v>
      </c>
      <c r="B6120" s="38" t="s">
        <v>6180</v>
      </c>
    </row>
    <row r="6121" spans="1:2" x14ac:dyDescent="0.25">
      <c r="A6121" s="37" t="s">
        <v>15653</v>
      </c>
      <c r="B6121" s="38" t="s">
        <v>6181</v>
      </c>
    </row>
    <row r="6122" spans="1:2" x14ac:dyDescent="0.25">
      <c r="A6122" s="37" t="s">
        <v>15654</v>
      </c>
      <c r="B6122" s="38" t="s">
        <v>6182</v>
      </c>
    </row>
    <row r="6123" spans="1:2" x14ac:dyDescent="0.25">
      <c r="A6123" s="37" t="s">
        <v>15655</v>
      </c>
      <c r="B6123" s="38" t="s">
        <v>6183</v>
      </c>
    </row>
    <row r="6124" spans="1:2" x14ac:dyDescent="0.25">
      <c r="A6124" s="37" t="s">
        <v>15656</v>
      </c>
      <c r="B6124" s="38" t="s">
        <v>6184</v>
      </c>
    </row>
    <row r="6125" spans="1:2" x14ac:dyDescent="0.25">
      <c r="A6125" s="37" t="s">
        <v>15657</v>
      </c>
      <c r="B6125" s="38" t="s">
        <v>6185</v>
      </c>
    </row>
    <row r="6126" spans="1:2" x14ac:dyDescent="0.25">
      <c r="A6126" s="37" t="s">
        <v>15658</v>
      </c>
      <c r="B6126" s="38" t="s">
        <v>6186</v>
      </c>
    </row>
    <row r="6127" spans="1:2" x14ac:dyDescent="0.25">
      <c r="A6127" s="37" t="s">
        <v>15659</v>
      </c>
      <c r="B6127" s="38" t="s">
        <v>6187</v>
      </c>
    </row>
    <row r="6128" spans="1:2" x14ac:dyDescent="0.25">
      <c r="A6128" s="37" t="s">
        <v>15660</v>
      </c>
      <c r="B6128" s="38" t="s">
        <v>6188</v>
      </c>
    </row>
    <row r="6129" spans="1:2" x14ac:dyDescent="0.25">
      <c r="A6129" s="37" t="s">
        <v>15661</v>
      </c>
      <c r="B6129" s="38" t="s">
        <v>6189</v>
      </c>
    </row>
    <row r="6130" spans="1:2" x14ac:dyDescent="0.25">
      <c r="A6130" s="37" t="s">
        <v>15662</v>
      </c>
      <c r="B6130" s="38" t="s">
        <v>6190</v>
      </c>
    </row>
    <row r="6131" spans="1:2" x14ac:dyDescent="0.25">
      <c r="A6131" s="37" t="s">
        <v>15663</v>
      </c>
      <c r="B6131" s="38" t="s">
        <v>6191</v>
      </c>
    </row>
    <row r="6132" spans="1:2" x14ac:dyDescent="0.25">
      <c r="A6132" s="37" t="s">
        <v>15664</v>
      </c>
      <c r="B6132" s="38" t="s">
        <v>6192</v>
      </c>
    </row>
    <row r="6133" spans="1:2" x14ac:dyDescent="0.25">
      <c r="A6133" s="37" t="s">
        <v>15665</v>
      </c>
      <c r="B6133" s="38" t="s">
        <v>6193</v>
      </c>
    </row>
    <row r="6134" spans="1:2" x14ac:dyDescent="0.25">
      <c r="A6134" s="37" t="s">
        <v>15666</v>
      </c>
      <c r="B6134" s="38" t="s">
        <v>6194</v>
      </c>
    </row>
    <row r="6135" spans="1:2" x14ac:dyDescent="0.25">
      <c r="A6135" s="37" t="s">
        <v>15667</v>
      </c>
      <c r="B6135" s="38" t="s">
        <v>6195</v>
      </c>
    </row>
    <row r="6136" spans="1:2" x14ac:dyDescent="0.25">
      <c r="A6136" s="37" t="s">
        <v>15668</v>
      </c>
      <c r="B6136" s="38" t="s">
        <v>6196</v>
      </c>
    </row>
    <row r="6137" spans="1:2" x14ac:dyDescent="0.25">
      <c r="A6137" s="37" t="s">
        <v>15669</v>
      </c>
      <c r="B6137" s="38" t="s">
        <v>6197</v>
      </c>
    </row>
    <row r="6138" spans="1:2" x14ac:dyDescent="0.25">
      <c r="A6138" s="37" t="s">
        <v>15670</v>
      </c>
      <c r="B6138" s="38" t="s">
        <v>6198</v>
      </c>
    </row>
    <row r="6139" spans="1:2" x14ac:dyDescent="0.25">
      <c r="A6139" s="37" t="s">
        <v>15671</v>
      </c>
      <c r="B6139" s="38" t="s">
        <v>6199</v>
      </c>
    </row>
    <row r="6140" spans="1:2" x14ac:dyDescent="0.25">
      <c r="A6140" s="37" t="s">
        <v>15672</v>
      </c>
      <c r="B6140" s="38" t="s">
        <v>6200</v>
      </c>
    </row>
    <row r="6141" spans="1:2" x14ac:dyDescent="0.25">
      <c r="A6141" s="37" t="s">
        <v>15673</v>
      </c>
      <c r="B6141" s="38" t="s">
        <v>6201</v>
      </c>
    </row>
    <row r="6142" spans="1:2" x14ac:dyDescent="0.25">
      <c r="A6142" s="37" t="s">
        <v>15674</v>
      </c>
      <c r="B6142" s="38" t="s">
        <v>6202</v>
      </c>
    </row>
    <row r="6143" spans="1:2" x14ac:dyDescent="0.25">
      <c r="A6143" s="37" t="s">
        <v>15675</v>
      </c>
      <c r="B6143" s="38" t="s">
        <v>6203</v>
      </c>
    </row>
    <row r="6144" spans="1:2" x14ac:dyDescent="0.25">
      <c r="A6144" s="37" t="s">
        <v>15676</v>
      </c>
      <c r="B6144" s="38" t="s">
        <v>6204</v>
      </c>
    </row>
    <row r="6145" spans="1:2" x14ac:dyDescent="0.25">
      <c r="A6145" s="37" t="s">
        <v>15677</v>
      </c>
      <c r="B6145" s="38" t="s">
        <v>6205</v>
      </c>
    </row>
    <row r="6146" spans="1:2" x14ac:dyDescent="0.25">
      <c r="A6146" s="37" t="s">
        <v>15678</v>
      </c>
      <c r="B6146" s="38" t="s">
        <v>6206</v>
      </c>
    </row>
    <row r="6147" spans="1:2" x14ac:dyDescent="0.25">
      <c r="A6147" s="37" t="s">
        <v>15679</v>
      </c>
      <c r="B6147" s="38" t="s">
        <v>6207</v>
      </c>
    </row>
    <row r="6148" spans="1:2" x14ac:dyDescent="0.25">
      <c r="A6148" s="37" t="s">
        <v>15680</v>
      </c>
      <c r="B6148" s="38" t="s">
        <v>6208</v>
      </c>
    </row>
    <row r="6149" spans="1:2" x14ac:dyDescent="0.25">
      <c r="A6149" s="37" t="s">
        <v>15681</v>
      </c>
      <c r="B6149" s="38" t="s">
        <v>6209</v>
      </c>
    </row>
    <row r="6150" spans="1:2" x14ac:dyDescent="0.25">
      <c r="A6150" s="37" t="s">
        <v>15682</v>
      </c>
      <c r="B6150" s="38" t="s">
        <v>6210</v>
      </c>
    </row>
    <row r="6151" spans="1:2" x14ac:dyDescent="0.25">
      <c r="A6151" s="37" t="s">
        <v>15683</v>
      </c>
      <c r="B6151" s="38" t="s">
        <v>6211</v>
      </c>
    </row>
    <row r="6152" spans="1:2" x14ac:dyDescent="0.25">
      <c r="A6152" s="37" t="s">
        <v>15684</v>
      </c>
      <c r="B6152" s="38" t="s">
        <v>6212</v>
      </c>
    </row>
    <row r="6153" spans="1:2" x14ac:dyDescent="0.25">
      <c r="A6153" s="37" t="s">
        <v>15685</v>
      </c>
      <c r="B6153" s="38" t="s">
        <v>6213</v>
      </c>
    </row>
    <row r="6154" spans="1:2" x14ac:dyDescent="0.25">
      <c r="A6154" s="37" t="s">
        <v>15686</v>
      </c>
      <c r="B6154" s="38" t="s">
        <v>6214</v>
      </c>
    </row>
    <row r="6155" spans="1:2" x14ac:dyDescent="0.25">
      <c r="A6155" s="37" t="s">
        <v>15687</v>
      </c>
      <c r="B6155" s="38" t="s">
        <v>6215</v>
      </c>
    </row>
    <row r="6156" spans="1:2" x14ac:dyDescent="0.25">
      <c r="A6156" s="37" t="s">
        <v>15688</v>
      </c>
      <c r="B6156" s="38" t="s">
        <v>6216</v>
      </c>
    </row>
    <row r="6157" spans="1:2" x14ac:dyDescent="0.25">
      <c r="A6157" s="37" t="s">
        <v>15689</v>
      </c>
      <c r="B6157" s="38" t="s">
        <v>6217</v>
      </c>
    </row>
    <row r="6158" spans="1:2" x14ac:dyDescent="0.25">
      <c r="A6158" s="37" t="s">
        <v>15690</v>
      </c>
      <c r="B6158" s="38" t="s">
        <v>6218</v>
      </c>
    </row>
    <row r="6159" spans="1:2" x14ac:dyDescent="0.25">
      <c r="A6159" s="37" t="s">
        <v>15691</v>
      </c>
      <c r="B6159" s="38" t="s">
        <v>6219</v>
      </c>
    </row>
    <row r="6160" spans="1:2" x14ac:dyDescent="0.25">
      <c r="A6160" s="37" t="s">
        <v>15692</v>
      </c>
      <c r="B6160" s="38" t="s">
        <v>6220</v>
      </c>
    </row>
    <row r="6161" spans="1:2" x14ac:dyDescent="0.25">
      <c r="A6161" s="37" t="s">
        <v>15693</v>
      </c>
      <c r="B6161" s="38" t="s">
        <v>6221</v>
      </c>
    </row>
    <row r="6162" spans="1:2" x14ac:dyDescent="0.25">
      <c r="A6162" s="37" t="s">
        <v>15694</v>
      </c>
      <c r="B6162" s="38" t="s">
        <v>6222</v>
      </c>
    </row>
    <row r="6163" spans="1:2" x14ac:dyDescent="0.25">
      <c r="A6163" s="37" t="s">
        <v>15695</v>
      </c>
      <c r="B6163" s="38" t="s">
        <v>6223</v>
      </c>
    </row>
    <row r="6164" spans="1:2" x14ac:dyDescent="0.25">
      <c r="A6164" s="37" t="s">
        <v>15696</v>
      </c>
      <c r="B6164" s="38" t="s">
        <v>6224</v>
      </c>
    </row>
    <row r="6165" spans="1:2" x14ac:dyDescent="0.25">
      <c r="A6165" s="37" t="s">
        <v>15697</v>
      </c>
      <c r="B6165" s="38" t="s">
        <v>6225</v>
      </c>
    </row>
    <row r="6166" spans="1:2" x14ac:dyDescent="0.25">
      <c r="A6166" s="37" t="s">
        <v>15698</v>
      </c>
      <c r="B6166" s="38" t="s">
        <v>6226</v>
      </c>
    </row>
    <row r="6167" spans="1:2" x14ac:dyDescent="0.25">
      <c r="A6167" s="37" t="s">
        <v>15699</v>
      </c>
      <c r="B6167" s="38" t="s">
        <v>6227</v>
      </c>
    </row>
    <row r="6168" spans="1:2" x14ac:dyDescent="0.25">
      <c r="A6168" s="37" t="s">
        <v>15700</v>
      </c>
      <c r="B6168" s="38" t="s">
        <v>6228</v>
      </c>
    </row>
    <row r="6169" spans="1:2" x14ac:dyDescent="0.25">
      <c r="A6169" s="37" t="s">
        <v>15701</v>
      </c>
      <c r="B6169" s="38" t="s">
        <v>6229</v>
      </c>
    </row>
    <row r="6170" spans="1:2" x14ac:dyDescent="0.25">
      <c r="A6170" s="37" t="s">
        <v>15702</v>
      </c>
      <c r="B6170" s="38" t="s">
        <v>6230</v>
      </c>
    </row>
    <row r="6171" spans="1:2" x14ac:dyDescent="0.25">
      <c r="A6171" s="37" t="s">
        <v>15703</v>
      </c>
      <c r="B6171" s="38" t="s">
        <v>6231</v>
      </c>
    </row>
    <row r="6172" spans="1:2" x14ac:dyDescent="0.25">
      <c r="A6172" s="37" t="s">
        <v>15704</v>
      </c>
      <c r="B6172" s="38" t="s">
        <v>6232</v>
      </c>
    </row>
    <row r="6173" spans="1:2" x14ac:dyDescent="0.25">
      <c r="A6173" s="37" t="s">
        <v>15705</v>
      </c>
      <c r="B6173" s="38" t="s">
        <v>6233</v>
      </c>
    </row>
    <row r="6174" spans="1:2" x14ac:dyDescent="0.25">
      <c r="A6174" s="37" t="s">
        <v>15706</v>
      </c>
      <c r="B6174" s="38" t="s">
        <v>6234</v>
      </c>
    </row>
    <row r="6175" spans="1:2" x14ac:dyDescent="0.25">
      <c r="A6175" s="37" t="s">
        <v>15707</v>
      </c>
      <c r="B6175" s="38" t="s">
        <v>6235</v>
      </c>
    </row>
    <row r="6176" spans="1:2" x14ac:dyDescent="0.25">
      <c r="A6176" s="37" t="s">
        <v>15708</v>
      </c>
      <c r="B6176" s="38" t="s">
        <v>6236</v>
      </c>
    </row>
    <row r="6177" spans="1:2" x14ac:dyDescent="0.25">
      <c r="A6177" s="37" t="s">
        <v>15709</v>
      </c>
      <c r="B6177" s="38" t="s">
        <v>6237</v>
      </c>
    </row>
    <row r="6178" spans="1:2" x14ac:dyDescent="0.25">
      <c r="A6178" s="37" t="s">
        <v>15710</v>
      </c>
      <c r="B6178" s="38" t="s">
        <v>6238</v>
      </c>
    </row>
    <row r="6179" spans="1:2" x14ac:dyDescent="0.25">
      <c r="A6179" s="37" t="s">
        <v>15711</v>
      </c>
      <c r="B6179" s="38" t="s">
        <v>6239</v>
      </c>
    </row>
    <row r="6180" spans="1:2" x14ac:dyDescent="0.25">
      <c r="A6180" s="37" t="s">
        <v>15712</v>
      </c>
      <c r="B6180" s="38" t="s">
        <v>6240</v>
      </c>
    </row>
    <row r="6181" spans="1:2" x14ac:dyDescent="0.25">
      <c r="A6181" s="37" t="s">
        <v>15713</v>
      </c>
      <c r="B6181" s="38" t="s">
        <v>6241</v>
      </c>
    </row>
    <row r="6182" spans="1:2" x14ac:dyDescent="0.25">
      <c r="A6182" s="37" t="s">
        <v>15714</v>
      </c>
      <c r="B6182" s="38" t="s">
        <v>6242</v>
      </c>
    </row>
    <row r="6183" spans="1:2" x14ac:dyDescent="0.25">
      <c r="A6183" s="37" t="s">
        <v>15715</v>
      </c>
      <c r="B6183" s="38" t="s">
        <v>6243</v>
      </c>
    </row>
    <row r="6184" spans="1:2" x14ac:dyDescent="0.25">
      <c r="A6184" s="37" t="s">
        <v>15716</v>
      </c>
      <c r="B6184" s="38" t="s">
        <v>6244</v>
      </c>
    </row>
    <row r="6185" spans="1:2" x14ac:dyDescent="0.25">
      <c r="A6185" s="37" t="s">
        <v>15717</v>
      </c>
      <c r="B6185" s="38" t="s">
        <v>6245</v>
      </c>
    </row>
    <row r="6186" spans="1:2" x14ac:dyDescent="0.25">
      <c r="A6186" s="37" t="s">
        <v>15718</v>
      </c>
      <c r="B6186" s="38" t="s">
        <v>6246</v>
      </c>
    </row>
    <row r="6187" spans="1:2" x14ac:dyDescent="0.25">
      <c r="A6187" s="37" t="s">
        <v>15719</v>
      </c>
      <c r="B6187" s="38" t="s">
        <v>6247</v>
      </c>
    </row>
    <row r="6188" spans="1:2" x14ac:dyDescent="0.25">
      <c r="A6188" s="37" t="s">
        <v>15720</v>
      </c>
      <c r="B6188" s="38" t="s">
        <v>6248</v>
      </c>
    </row>
    <row r="6189" spans="1:2" x14ac:dyDescent="0.25">
      <c r="A6189" s="37" t="s">
        <v>15721</v>
      </c>
      <c r="B6189" s="38" t="s">
        <v>6249</v>
      </c>
    </row>
    <row r="6190" spans="1:2" x14ac:dyDescent="0.25">
      <c r="A6190" s="37" t="s">
        <v>15722</v>
      </c>
      <c r="B6190" s="38" t="s">
        <v>6250</v>
      </c>
    </row>
    <row r="6191" spans="1:2" x14ac:dyDescent="0.25">
      <c r="A6191" s="37" t="s">
        <v>15723</v>
      </c>
      <c r="B6191" s="38" t="s">
        <v>6251</v>
      </c>
    </row>
    <row r="6192" spans="1:2" x14ac:dyDescent="0.25">
      <c r="A6192" s="37" t="s">
        <v>15724</v>
      </c>
      <c r="B6192" s="38" t="s">
        <v>6252</v>
      </c>
    </row>
    <row r="6193" spans="1:2" x14ac:dyDescent="0.25">
      <c r="A6193" s="37" t="s">
        <v>15725</v>
      </c>
      <c r="B6193" s="38" t="s">
        <v>6253</v>
      </c>
    </row>
    <row r="6194" spans="1:2" x14ac:dyDescent="0.25">
      <c r="A6194" s="37" t="s">
        <v>15726</v>
      </c>
      <c r="B6194" s="38" t="s">
        <v>6254</v>
      </c>
    </row>
    <row r="6195" spans="1:2" x14ac:dyDescent="0.25">
      <c r="A6195" s="37" t="s">
        <v>15727</v>
      </c>
      <c r="B6195" s="38" t="s">
        <v>6255</v>
      </c>
    </row>
    <row r="6196" spans="1:2" x14ac:dyDescent="0.25">
      <c r="A6196" s="37" t="s">
        <v>15728</v>
      </c>
      <c r="B6196" s="38" t="s">
        <v>6256</v>
      </c>
    </row>
    <row r="6197" spans="1:2" x14ac:dyDescent="0.25">
      <c r="A6197" s="37" t="s">
        <v>15729</v>
      </c>
      <c r="B6197" s="38" t="s">
        <v>6257</v>
      </c>
    </row>
    <row r="6198" spans="1:2" x14ac:dyDescent="0.25">
      <c r="A6198" s="37" t="s">
        <v>15730</v>
      </c>
      <c r="B6198" s="38" t="s">
        <v>6258</v>
      </c>
    </row>
    <row r="6199" spans="1:2" x14ac:dyDescent="0.25">
      <c r="A6199" s="37" t="s">
        <v>15731</v>
      </c>
      <c r="B6199" s="38" t="s">
        <v>6259</v>
      </c>
    </row>
    <row r="6200" spans="1:2" x14ac:dyDescent="0.25">
      <c r="A6200" s="37" t="s">
        <v>15732</v>
      </c>
      <c r="B6200" s="38" t="s">
        <v>6260</v>
      </c>
    </row>
    <row r="6201" spans="1:2" x14ac:dyDescent="0.25">
      <c r="A6201" s="37" t="s">
        <v>15733</v>
      </c>
      <c r="B6201" s="38" t="s">
        <v>6261</v>
      </c>
    </row>
    <row r="6202" spans="1:2" x14ac:dyDescent="0.25">
      <c r="A6202" s="37" t="s">
        <v>15734</v>
      </c>
      <c r="B6202" s="38" t="s">
        <v>6262</v>
      </c>
    </row>
    <row r="6203" spans="1:2" x14ac:dyDescent="0.25">
      <c r="A6203" s="37" t="s">
        <v>15735</v>
      </c>
      <c r="B6203" s="38" t="s">
        <v>6263</v>
      </c>
    </row>
    <row r="6204" spans="1:2" x14ac:dyDescent="0.25">
      <c r="A6204" s="37" t="s">
        <v>15736</v>
      </c>
      <c r="B6204" s="38" t="s">
        <v>6264</v>
      </c>
    </row>
    <row r="6205" spans="1:2" x14ac:dyDescent="0.25">
      <c r="A6205" s="37" t="s">
        <v>15737</v>
      </c>
      <c r="B6205" s="38" t="s">
        <v>6265</v>
      </c>
    </row>
    <row r="6206" spans="1:2" x14ac:dyDescent="0.25">
      <c r="A6206" s="37" t="s">
        <v>15738</v>
      </c>
      <c r="B6206" s="38" t="s">
        <v>6266</v>
      </c>
    </row>
    <row r="6207" spans="1:2" x14ac:dyDescent="0.25">
      <c r="A6207" s="37" t="s">
        <v>15739</v>
      </c>
      <c r="B6207" s="38" t="s">
        <v>6267</v>
      </c>
    </row>
    <row r="6208" spans="1:2" x14ac:dyDescent="0.25">
      <c r="A6208" s="37" t="s">
        <v>15740</v>
      </c>
      <c r="B6208" s="38" t="s">
        <v>6268</v>
      </c>
    </row>
    <row r="6209" spans="1:2" x14ac:dyDescent="0.25">
      <c r="A6209" s="37" t="s">
        <v>15741</v>
      </c>
      <c r="B6209" s="38" t="s">
        <v>6269</v>
      </c>
    </row>
    <row r="6210" spans="1:2" x14ac:dyDescent="0.25">
      <c r="A6210" s="37" t="s">
        <v>15742</v>
      </c>
      <c r="B6210" s="38" t="s">
        <v>6270</v>
      </c>
    </row>
    <row r="6211" spans="1:2" x14ac:dyDescent="0.25">
      <c r="A6211" s="37" t="s">
        <v>15743</v>
      </c>
      <c r="B6211" s="38" t="s">
        <v>6271</v>
      </c>
    </row>
    <row r="6212" spans="1:2" x14ac:dyDescent="0.25">
      <c r="A6212" s="37" t="s">
        <v>15744</v>
      </c>
      <c r="B6212" s="38" t="s">
        <v>6272</v>
      </c>
    </row>
    <row r="6213" spans="1:2" x14ac:dyDescent="0.25">
      <c r="A6213" s="37" t="s">
        <v>15745</v>
      </c>
      <c r="B6213" s="38" t="s">
        <v>6273</v>
      </c>
    </row>
    <row r="6214" spans="1:2" x14ac:dyDescent="0.25">
      <c r="A6214" s="37" t="s">
        <v>15746</v>
      </c>
      <c r="B6214" s="38" t="s">
        <v>6274</v>
      </c>
    </row>
    <row r="6215" spans="1:2" x14ac:dyDescent="0.25">
      <c r="A6215" s="37" t="s">
        <v>15747</v>
      </c>
      <c r="B6215" s="38" t="s">
        <v>6275</v>
      </c>
    </row>
    <row r="6216" spans="1:2" x14ac:dyDescent="0.25">
      <c r="A6216" s="37" t="s">
        <v>15748</v>
      </c>
      <c r="B6216" s="38" t="s">
        <v>6276</v>
      </c>
    </row>
    <row r="6217" spans="1:2" x14ac:dyDescent="0.25">
      <c r="A6217" s="37" t="s">
        <v>15749</v>
      </c>
      <c r="B6217" s="38" t="s">
        <v>6277</v>
      </c>
    </row>
    <row r="6218" spans="1:2" x14ac:dyDescent="0.25">
      <c r="A6218" s="37" t="s">
        <v>15750</v>
      </c>
      <c r="B6218" s="38" t="s">
        <v>6278</v>
      </c>
    </row>
    <row r="6219" spans="1:2" x14ac:dyDescent="0.25">
      <c r="A6219" s="37" t="s">
        <v>15751</v>
      </c>
      <c r="B6219" s="38" t="s">
        <v>6279</v>
      </c>
    </row>
    <row r="6220" spans="1:2" x14ac:dyDescent="0.25">
      <c r="A6220" s="37" t="s">
        <v>15752</v>
      </c>
      <c r="B6220" s="38" t="s">
        <v>6280</v>
      </c>
    </row>
    <row r="6221" spans="1:2" x14ac:dyDescent="0.25">
      <c r="A6221" s="37" t="s">
        <v>15753</v>
      </c>
      <c r="B6221" s="38" t="s">
        <v>6281</v>
      </c>
    </row>
    <row r="6222" spans="1:2" x14ac:dyDescent="0.25">
      <c r="A6222" s="37" t="s">
        <v>15754</v>
      </c>
      <c r="B6222" s="38" t="s">
        <v>6282</v>
      </c>
    </row>
    <row r="6223" spans="1:2" x14ac:dyDescent="0.25">
      <c r="A6223" s="37" t="s">
        <v>15755</v>
      </c>
      <c r="B6223" s="38" t="s">
        <v>6283</v>
      </c>
    </row>
    <row r="6224" spans="1:2" x14ac:dyDescent="0.25">
      <c r="A6224" s="37" t="s">
        <v>15756</v>
      </c>
      <c r="B6224" s="38" t="s">
        <v>6284</v>
      </c>
    </row>
    <row r="6225" spans="1:2" x14ac:dyDescent="0.25">
      <c r="A6225" s="37" t="s">
        <v>15757</v>
      </c>
      <c r="B6225" s="38" t="s">
        <v>6285</v>
      </c>
    </row>
    <row r="6226" spans="1:2" x14ac:dyDescent="0.25">
      <c r="A6226" s="37" t="s">
        <v>15758</v>
      </c>
      <c r="B6226" s="38" t="s">
        <v>6286</v>
      </c>
    </row>
    <row r="6227" spans="1:2" x14ac:dyDescent="0.25">
      <c r="A6227" s="37" t="s">
        <v>15759</v>
      </c>
      <c r="B6227" s="38" t="s">
        <v>6287</v>
      </c>
    </row>
    <row r="6228" spans="1:2" x14ac:dyDescent="0.25">
      <c r="A6228" s="37" t="s">
        <v>15760</v>
      </c>
      <c r="B6228" s="38" t="s">
        <v>6288</v>
      </c>
    </row>
    <row r="6229" spans="1:2" x14ac:dyDescent="0.25">
      <c r="A6229" s="37" t="s">
        <v>15761</v>
      </c>
      <c r="B6229" s="38" t="s">
        <v>6289</v>
      </c>
    </row>
    <row r="6230" spans="1:2" x14ac:dyDescent="0.25">
      <c r="A6230" s="37" t="s">
        <v>15762</v>
      </c>
      <c r="B6230" s="38" t="s">
        <v>6290</v>
      </c>
    </row>
    <row r="6231" spans="1:2" x14ac:dyDescent="0.25">
      <c r="A6231" s="37" t="s">
        <v>15763</v>
      </c>
      <c r="B6231" s="38" t="s">
        <v>6291</v>
      </c>
    </row>
    <row r="6232" spans="1:2" x14ac:dyDescent="0.25">
      <c r="A6232" s="37" t="s">
        <v>15764</v>
      </c>
      <c r="B6232" s="38" t="s">
        <v>6292</v>
      </c>
    </row>
    <row r="6233" spans="1:2" x14ac:dyDescent="0.25">
      <c r="A6233" s="37" t="s">
        <v>15765</v>
      </c>
      <c r="B6233" s="38" t="s">
        <v>6293</v>
      </c>
    </row>
    <row r="6234" spans="1:2" x14ac:dyDescent="0.25">
      <c r="A6234" s="37" t="s">
        <v>15766</v>
      </c>
      <c r="B6234" s="38" t="s">
        <v>6294</v>
      </c>
    </row>
    <row r="6235" spans="1:2" x14ac:dyDescent="0.25">
      <c r="A6235" s="37" t="s">
        <v>15767</v>
      </c>
      <c r="B6235" s="38" t="s">
        <v>6295</v>
      </c>
    </row>
    <row r="6236" spans="1:2" x14ac:dyDescent="0.25">
      <c r="A6236" s="37" t="s">
        <v>15768</v>
      </c>
      <c r="B6236" s="38" t="s">
        <v>6296</v>
      </c>
    </row>
    <row r="6237" spans="1:2" x14ac:dyDescent="0.25">
      <c r="A6237" s="37" t="s">
        <v>15769</v>
      </c>
      <c r="B6237" s="38" t="s">
        <v>6297</v>
      </c>
    </row>
    <row r="6238" spans="1:2" x14ac:dyDescent="0.25">
      <c r="A6238" s="37" t="s">
        <v>15770</v>
      </c>
      <c r="B6238" s="38" t="s">
        <v>6298</v>
      </c>
    </row>
    <row r="6239" spans="1:2" x14ac:dyDescent="0.25">
      <c r="A6239" s="37" t="s">
        <v>15771</v>
      </c>
      <c r="B6239" s="38" t="s">
        <v>6299</v>
      </c>
    </row>
    <row r="6240" spans="1:2" x14ac:dyDescent="0.25">
      <c r="A6240" s="37" t="s">
        <v>15772</v>
      </c>
      <c r="B6240" s="38" t="s">
        <v>6300</v>
      </c>
    </row>
    <row r="6241" spans="1:2" x14ac:dyDescent="0.25">
      <c r="A6241" s="37" t="s">
        <v>15773</v>
      </c>
      <c r="B6241" s="38" t="s">
        <v>6301</v>
      </c>
    </row>
    <row r="6242" spans="1:2" x14ac:dyDescent="0.25">
      <c r="A6242" s="37" t="s">
        <v>15774</v>
      </c>
      <c r="B6242" s="38" t="s">
        <v>6302</v>
      </c>
    </row>
    <row r="6243" spans="1:2" x14ac:dyDescent="0.25">
      <c r="A6243" s="37" t="s">
        <v>15775</v>
      </c>
      <c r="B6243" s="38" t="s">
        <v>6303</v>
      </c>
    </row>
    <row r="6244" spans="1:2" x14ac:dyDescent="0.25">
      <c r="A6244" s="37" t="s">
        <v>15776</v>
      </c>
      <c r="B6244" s="38" t="s">
        <v>6304</v>
      </c>
    </row>
    <row r="6245" spans="1:2" x14ac:dyDescent="0.25">
      <c r="A6245" s="37" t="s">
        <v>15777</v>
      </c>
      <c r="B6245" s="38" t="s">
        <v>6305</v>
      </c>
    </row>
    <row r="6246" spans="1:2" x14ac:dyDescent="0.25">
      <c r="A6246" s="37" t="s">
        <v>15778</v>
      </c>
      <c r="B6246" s="38" t="s">
        <v>6306</v>
      </c>
    </row>
    <row r="6247" spans="1:2" x14ac:dyDescent="0.25">
      <c r="A6247" s="37" t="s">
        <v>15779</v>
      </c>
      <c r="B6247" s="38" t="s">
        <v>6307</v>
      </c>
    </row>
    <row r="6248" spans="1:2" x14ac:dyDescent="0.25">
      <c r="A6248" s="37" t="s">
        <v>15780</v>
      </c>
      <c r="B6248" s="38" t="s">
        <v>6308</v>
      </c>
    </row>
    <row r="6249" spans="1:2" x14ac:dyDescent="0.25">
      <c r="A6249" s="37" t="s">
        <v>15781</v>
      </c>
      <c r="B6249" s="38" t="s">
        <v>6309</v>
      </c>
    </row>
    <row r="6250" spans="1:2" x14ac:dyDescent="0.25">
      <c r="A6250" s="37" t="s">
        <v>15782</v>
      </c>
      <c r="B6250" s="38" t="s">
        <v>6310</v>
      </c>
    </row>
    <row r="6251" spans="1:2" x14ac:dyDescent="0.25">
      <c r="A6251" s="37" t="s">
        <v>15783</v>
      </c>
      <c r="B6251" s="38" t="s">
        <v>6311</v>
      </c>
    </row>
    <row r="6252" spans="1:2" x14ac:dyDescent="0.25">
      <c r="A6252" s="37" t="s">
        <v>15784</v>
      </c>
      <c r="B6252" s="38" t="s">
        <v>6312</v>
      </c>
    </row>
    <row r="6253" spans="1:2" x14ac:dyDescent="0.25">
      <c r="A6253" s="37" t="s">
        <v>15785</v>
      </c>
      <c r="B6253" s="38" t="s">
        <v>6313</v>
      </c>
    </row>
    <row r="6254" spans="1:2" x14ac:dyDescent="0.25">
      <c r="A6254" s="37" t="s">
        <v>15786</v>
      </c>
      <c r="B6254" s="38" t="s">
        <v>6314</v>
      </c>
    </row>
    <row r="6255" spans="1:2" x14ac:dyDescent="0.25">
      <c r="A6255" s="37" t="s">
        <v>15787</v>
      </c>
      <c r="B6255" s="38" t="s">
        <v>6315</v>
      </c>
    </row>
    <row r="6256" spans="1:2" x14ac:dyDescent="0.25">
      <c r="A6256" s="37" t="s">
        <v>15788</v>
      </c>
      <c r="B6256" s="38" t="s">
        <v>6316</v>
      </c>
    </row>
    <row r="6257" spans="1:2" x14ac:dyDescent="0.25">
      <c r="A6257" s="37" t="s">
        <v>15789</v>
      </c>
      <c r="B6257" s="38" t="s">
        <v>6317</v>
      </c>
    </row>
    <row r="6258" spans="1:2" x14ac:dyDescent="0.25">
      <c r="A6258" s="37" t="s">
        <v>15790</v>
      </c>
      <c r="B6258" s="38" t="s">
        <v>6318</v>
      </c>
    </row>
    <row r="6259" spans="1:2" x14ac:dyDescent="0.25">
      <c r="A6259" s="37" t="s">
        <v>15791</v>
      </c>
      <c r="B6259" s="38" t="s">
        <v>6319</v>
      </c>
    </row>
    <row r="6260" spans="1:2" x14ac:dyDescent="0.25">
      <c r="A6260" s="37" t="s">
        <v>15792</v>
      </c>
      <c r="B6260" s="38" t="s">
        <v>6320</v>
      </c>
    </row>
    <row r="6261" spans="1:2" x14ac:dyDescent="0.25">
      <c r="A6261" s="37" t="s">
        <v>15793</v>
      </c>
      <c r="B6261" s="38" t="s">
        <v>6321</v>
      </c>
    </row>
    <row r="6262" spans="1:2" x14ac:dyDescent="0.25">
      <c r="A6262" s="37" t="s">
        <v>15794</v>
      </c>
      <c r="B6262" s="38" t="s">
        <v>6322</v>
      </c>
    </row>
    <row r="6263" spans="1:2" x14ac:dyDescent="0.25">
      <c r="A6263" s="37" t="s">
        <v>15795</v>
      </c>
      <c r="B6263" s="38" t="s">
        <v>6323</v>
      </c>
    </row>
    <row r="6264" spans="1:2" x14ac:dyDescent="0.25">
      <c r="A6264" s="37" t="s">
        <v>15796</v>
      </c>
      <c r="B6264" s="38" t="s">
        <v>6324</v>
      </c>
    </row>
    <row r="6265" spans="1:2" x14ac:dyDescent="0.25">
      <c r="A6265" s="37" t="s">
        <v>15797</v>
      </c>
      <c r="B6265" s="38" t="s">
        <v>6325</v>
      </c>
    </row>
    <row r="6266" spans="1:2" x14ac:dyDescent="0.25">
      <c r="A6266" s="37" t="s">
        <v>15798</v>
      </c>
      <c r="B6266" s="38" t="s">
        <v>6326</v>
      </c>
    </row>
    <row r="6267" spans="1:2" x14ac:dyDescent="0.25">
      <c r="A6267" s="37" t="s">
        <v>15799</v>
      </c>
      <c r="B6267" s="38" t="s">
        <v>6327</v>
      </c>
    </row>
    <row r="6268" spans="1:2" x14ac:dyDescent="0.25">
      <c r="A6268" s="37" t="s">
        <v>15800</v>
      </c>
      <c r="B6268" s="38" t="s">
        <v>6328</v>
      </c>
    </row>
    <row r="6269" spans="1:2" x14ac:dyDescent="0.25">
      <c r="A6269" s="37" t="s">
        <v>15801</v>
      </c>
      <c r="B6269" s="38" t="s">
        <v>6329</v>
      </c>
    </row>
    <row r="6270" spans="1:2" x14ac:dyDescent="0.25">
      <c r="A6270" s="37" t="s">
        <v>15802</v>
      </c>
      <c r="B6270" s="38" t="s">
        <v>6330</v>
      </c>
    </row>
    <row r="6271" spans="1:2" x14ac:dyDescent="0.25">
      <c r="A6271" s="37" t="s">
        <v>15803</v>
      </c>
      <c r="B6271" s="38" t="s">
        <v>6331</v>
      </c>
    </row>
    <row r="6272" spans="1:2" x14ac:dyDescent="0.25">
      <c r="A6272" s="37" t="s">
        <v>15804</v>
      </c>
      <c r="B6272" s="38" t="s">
        <v>6332</v>
      </c>
    </row>
    <row r="6273" spans="1:2" x14ac:dyDescent="0.25">
      <c r="A6273" s="37" t="s">
        <v>15805</v>
      </c>
      <c r="B6273" s="38" t="s">
        <v>6333</v>
      </c>
    </row>
    <row r="6274" spans="1:2" x14ac:dyDescent="0.25">
      <c r="A6274" s="37" t="s">
        <v>15806</v>
      </c>
      <c r="B6274" s="38" t="s">
        <v>6334</v>
      </c>
    </row>
    <row r="6275" spans="1:2" x14ac:dyDescent="0.25">
      <c r="A6275" s="37" t="s">
        <v>15807</v>
      </c>
      <c r="B6275" s="38" t="s">
        <v>6335</v>
      </c>
    </row>
    <row r="6276" spans="1:2" x14ac:dyDescent="0.25">
      <c r="A6276" s="37" t="s">
        <v>15808</v>
      </c>
      <c r="B6276" s="38" t="s">
        <v>6336</v>
      </c>
    </row>
    <row r="6277" spans="1:2" x14ac:dyDescent="0.25">
      <c r="A6277" s="37" t="s">
        <v>15809</v>
      </c>
      <c r="B6277" s="38" t="s">
        <v>6337</v>
      </c>
    </row>
    <row r="6278" spans="1:2" x14ac:dyDescent="0.25">
      <c r="A6278" s="37" t="s">
        <v>15810</v>
      </c>
      <c r="B6278" s="38" t="s">
        <v>6338</v>
      </c>
    </row>
    <row r="6279" spans="1:2" x14ac:dyDescent="0.25">
      <c r="A6279" s="37" t="s">
        <v>15811</v>
      </c>
      <c r="B6279" s="38" t="s">
        <v>6339</v>
      </c>
    </row>
    <row r="6280" spans="1:2" x14ac:dyDescent="0.25">
      <c r="A6280" s="37" t="s">
        <v>15812</v>
      </c>
      <c r="B6280" s="38" t="s">
        <v>6340</v>
      </c>
    </row>
    <row r="6281" spans="1:2" x14ac:dyDescent="0.25">
      <c r="A6281" s="37" t="s">
        <v>15813</v>
      </c>
      <c r="B6281" s="38" t="s">
        <v>6341</v>
      </c>
    </row>
    <row r="6282" spans="1:2" x14ac:dyDescent="0.25">
      <c r="A6282" s="37" t="s">
        <v>15814</v>
      </c>
      <c r="B6282" s="38" t="s">
        <v>6342</v>
      </c>
    </row>
    <row r="6283" spans="1:2" x14ac:dyDescent="0.25">
      <c r="A6283" s="37" t="s">
        <v>15815</v>
      </c>
      <c r="B6283" s="38" t="s">
        <v>6343</v>
      </c>
    </row>
    <row r="6284" spans="1:2" x14ac:dyDescent="0.25">
      <c r="A6284" s="37" t="s">
        <v>15816</v>
      </c>
      <c r="B6284" s="38" t="s">
        <v>6344</v>
      </c>
    </row>
    <row r="6285" spans="1:2" x14ac:dyDescent="0.25">
      <c r="A6285" s="37" t="s">
        <v>15817</v>
      </c>
      <c r="B6285" s="38" t="s">
        <v>6345</v>
      </c>
    </row>
    <row r="6286" spans="1:2" x14ac:dyDescent="0.25">
      <c r="A6286" s="37" t="s">
        <v>15818</v>
      </c>
      <c r="B6286" s="38" t="s">
        <v>6346</v>
      </c>
    </row>
    <row r="6287" spans="1:2" x14ac:dyDescent="0.25">
      <c r="A6287" s="37" t="s">
        <v>15819</v>
      </c>
      <c r="B6287" s="38" t="s">
        <v>6347</v>
      </c>
    </row>
    <row r="6288" spans="1:2" x14ac:dyDescent="0.25">
      <c r="A6288" s="37" t="s">
        <v>15820</v>
      </c>
      <c r="B6288" s="38" t="s">
        <v>6348</v>
      </c>
    </row>
    <row r="6289" spans="1:2" x14ac:dyDescent="0.25">
      <c r="A6289" s="37" t="s">
        <v>15821</v>
      </c>
      <c r="B6289" s="38" t="s">
        <v>6349</v>
      </c>
    </row>
    <row r="6290" spans="1:2" x14ac:dyDescent="0.25">
      <c r="A6290" s="37" t="s">
        <v>15822</v>
      </c>
      <c r="B6290" s="38" t="s">
        <v>6350</v>
      </c>
    </row>
    <row r="6291" spans="1:2" x14ac:dyDescent="0.25">
      <c r="A6291" s="37" t="s">
        <v>15823</v>
      </c>
      <c r="B6291" s="38" t="s">
        <v>6351</v>
      </c>
    </row>
    <row r="6292" spans="1:2" x14ac:dyDescent="0.25">
      <c r="A6292" s="37" t="s">
        <v>15824</v>
      </c>
      <c r="B6292" s="38" t="s">
        <v>6352</v>
      </c>
    </row>
    <row r="6293" spans="1:2" x14ac:dyDescent="0.25">
      <c r="A6293" s="37" t="s">
        <v>15825</v>
      </c>
      <c r="B6293" s="38" t="s">
        <v>6353</v>
      </c>
    </row>
    <row r="6294" spans="1:2" x14ac:dyDescent="0.25">
      <c r="A6294" s="37" t="s">
        <v>15826</v>
      </c>
      <c r="B6294" s="38" t="s">
        <v>6354</v>
      </c>
    </row>
    <row r="6295" spans="1:2" x14ac:dyDescent="0.25">
      <c r="A6295" s="37" t="s">
        <v>15827</v>
      </c>
      <c r="B6295" s="38" t="s">
        <v>6355</v>
      </c>
    </row>
    <row r="6296" spans="1:2" x14ac:dyDescent="0.25">
      <c r="A6296" s="37" t="s">
        <v>15828</v>
      </c>
      <c r="B6296" s="38" t="s">
        <v>6356</v>
      </c>
    </row>
    <row r="6297" spans="1:2" x14ac:dyDescent="0.25">
      <c r="A6297" s="37" t="s">
        <v>15829</v>
      </c>
      <c r="B6297" s="38" t="s">
        <v>6357</v>
      </c>
    </row>
    <row r="6298" spans="1:2" x14ac:dyDescent="0.25">
      <c r="A6298" s="37" t="s">
        <v>15830</v>
      </c>
      <c r="B6298" s="38" t="s">
        <v>6358</v>
      </c>
    </row>
    <row r="6299" spans="1:2" x14ac:dyDescent="0.25">
      <c r="A6299" s="37" t="s">
        <v>15831</v>
      </c>
      <c r="B6299" s="38" t="s">
        <v>6359</v>
      </c>
    </row>
    <row r="6300" spans="1:2" x14ac:dyDescent="0.25">
      <c r="A6300" s="37" t="s">
        <v>15832</v>
      </c>
      <c r="B6300" s="38" t="s">
        <v>6360</v>
      </c>
    </row>
    <row r="6301" spans="1:2" x14ac:dyDescent="0.25">
      <c r="A6301" s="37" t="s">
        <v>15833</v>
      </c>
      <c r="B6301" s="38" t="s">
        <v>6361</v>
      </c>
    </row>
    <row r="6302" spans="1:2" x14ac:dyDescent="0.25">
      <c r="A6302" s="37" t="s">
        <v>15834</v>
      </c>
      <c r="B6302" s="38" t="s">
        <v>6362</v>
      </c>
    </row>
    <row r="6303" spans="1:2" x14ac:dyDescent="0.25">
      <c r="A6303" s="37" t="s">
        <v>15835</v>
      </c>
      <c r="B6303" s="38" t="s">
        <v>6363</v>
      </c>
    </row>
    <row r="6304" spans="1:2" x14ac:dyDescent="0.25">
      <c r="A6304" s="37" t="s">
        <v>15836</v>
      </c>
      <c r="B6304" s="38" t="s">
        <v>6364</v>
      </c>
    </row>
    <row r="6305" spans="1:2" x14ac:dyDescent="0.25">
      <c r="A6305" s="37" t="s">
        <v>15837</v>
      </c>
      <c r="B6305" s="38" t="s">
        <v>6365</v>
      </c>
    </row>
    <row r="6306" spans="1:2" x14ac:dyDescent="0.25">
      <c r="A6306" s="37" t="s">
        <v>15838</v>
      </c>
      <c r="B6306" s="38" t="s">
        <v>6366</v>
      </c>
    </row>
    <row r="6307" spans="1:2" x14ac:dyDescent="0.25">
      <c r="A6307" s="37" t="s">
        <v>15839</v>
      </c>
      <c r="B6307" s="38" t="s">
        <v>6367</v>
      </c>
    </row>
    <row r="6308" spans="1:2" x14ac:dyDescent="0.25">
      <c r="A6308" s="37" t="s">
        <v>15840</v>
      </c>
      <c r="B6308" s="38" t="s">
        <v>6368</v>
      </c>
    </row>
    <row r="6309" spans="1:2" x14ac:dyDescent="0.25">
      <c r="A6309" s="37" t="s">
        <v>15841</v>
      </c>
      <c r="B6309" s="38" t="s">
        <v>6369</v>
      </c>
    </row>
    <row r="6310" spans="1:2" x14ac:dyDescent="0.25">
      <c r="A6310" s="37" t="s">
        <v>15842</v>
      </c>
      <c r="B6310" s="38" t="s">
        <v>6370</v>
      </c>
    </row>
    <row r="6311" spans="1:2" x14ac:dyDescent="0.25">
      <c r="A6311" s="37" t="s">
        <v>15843</v>
      </c>
      <c r="B6311" s="38" t="s">
        <v>6371</v>
      </c>
    </row>
    <row r="6312" spans="1:2" x14ac:dyDescent="0.25">
      <c r="A6312" s="37" t="s">
        <v>15844</v>
      </c>
      <c r="B6312" s="38" t="s">
        <v>6372</v>
      </c>
    </row>
    <row r="6313" spans="1:2" x14ac:dyDescent="0.25">
      <c r="A6313" s="37" t="s">
        <v>15845</v>
      </c>
      <c r="B6313" s="38" t="s">
        <v>6373</v>
      </c>
    </row>
    <row r="6314" spans="1:2" x14ac:dyDescent="0.25">
      <c r="A6314" s="37" t="s">
        <v>15846</v>
      </c>
      <c r="B6314" s="38" t="s">
        <v>6374</v>
      </c>
    </row>
    <row r="6315" spans="1:2" x14ac:dyDescent="0.25">
      <c r="A6315" s="37" t="s">
        <v>15847</v>
      </c>
      <c r="B6315" s="38" t="s">
        <v>6375</v>
      </c>
    </row>
    <row r="6316" spans="1:2" x14ac:dyDescent="0.25">
      <c r="A6316" s="37" t="s">
        <v>15848</v>
      </c>
      <c r="B6316" s="38" t="s">
        <v>6376</v>
      </c>
    </row>
    <row r="6317" spans="1:2" x14ac:dyDescent="0.25">
      <c r="A6317" s="37" t="s">
        <v>15849</v>
      </c>
      <c r="B6317" s="38" t="s">
        <v>6377</v>
      </c>
    </row>
    <row r="6318" spans="1:2" x14ac:dyDescent="0.25">
      <c r="A6318" s="37" t="s">
        <v>15850</v>
      </c>
      <c r="B6318" s="38" t="s">
        <v>6378</v>
      </c>
    </row>
    <row r="6319" spans="1:2" x14ac:dyDescent="0.25">
      <c r="A6319" s="37" t="s">
        <v>15851</v>
      </c>
      <c r="B6319" s="38" t="s">
        <v>6379</v>
      </c>
    </row>
    <row r="6320" spans="1:2" x14ac:dyDescent="0.25">
      <c r="A6320" s="37" t="s">
        <v>15852</v>
      </c>
      <c r="B6320" s="38" t="s">
        <v>6380</v>
      </c>
    </row>
    <row r="6321" spans="1:2" x14ac:dyDescent="0.25">
      <c r="A6321" s="37" t="s">
        <v>15853</v>
      </c>
      <c r="B6321" s="38" t="s">
        <v>6381</v>
      </c>
    </row>
    <row r="6322" spans="1:2" x14ac:dyDescent="0.25">
      <c r="A6322" s="37" t="s">
        <v>15854</v>
      </c>
      <c r="B6322" s="38" t="s">
        <v>6382</v>
      </c>
    </row>
    <row r="6323" spans="1:2" x14ac:dyDescent="0.25">
      <c r="A6323" s="37" t="s">
        <v>15855</v>
      </c>
      <c r="B6323" s="38" t="s">
        <v>6383</v>
      </c>
    </row>
    <row r="6324" spans="1:2" x14ac:dyDescent="0.25">
      <c r="A6324" s="37" t="s">
        <v>15856</v>
      </c>
      <c r="B6324" s="38" t="s">
        <v>6384</v>
      </c>
    </row>
    <row r="6325" spans="1:2" x14ac:dyDescent="0.25">
      <c r="A6325" s="37" t="s">
        <v>15857</v>
      </c>
      <c r="B6325" s="38" t="s">
        <v>6385</v>
      </c>
    </row>
    <row r="6326" spans="1:2" x14ac:dyDescent="0.25">
      <c r="A6326" s="37" t="s">
        <v>15858</v>
      </c>
      <c r="B6326" s="38" t="s">
        <v>6386</v>
      </c>
    </row>
    <row r="6327" spans="1:2" x14ac:dyDescent="0.25">
      <c r="A6327" s="37" t="s">
        <v>15859</v>
      </c>
      <c r="B6327" s="38" t="s">
        <v>6387</v>
      </c>
    </row>
    <row r="6328" spans="1:2" x14ac:dyDescent="0.25">
      <c r="A6328" s="37" t="s">
        <v>15860</v>
      </c>
      <c r="B6328" s="38" t="s">
        <v>6388</v>
      </c>
    </row>
    <row r="6329" spans="1:2" x14ac:dyDescent="0.25">
      <c r="A6329" s="37" t="s">
        <v>15861</v>
      </c>
      <c r="B6329" s="38" t="s">
        <v>6389</v>
      </c>
    </row>
    <row r="6330" spans="1:2" x14ac:dyDescent="0.25">
      <c r="A6330" s="37" t="s">
        <v>15862</v>
      </c>
      <c r="B6330" s="38" t="s">
        <v>6390</v>
      </c>
    </row>
    <row r="6331" spans="1:2" x14ac:dyDescent="0.25">
      <c r="A6331" s="37" t="s">
        <v>15863</v>
      </c>
      <c r="B6331" s="38" t="s">
        <v>6391</v>
      </c>
    </row>
    <row r="6332" spans="1:2" x14ac:dyDescent="0.25">
      <c r="A6332" s="37" t="s">
        <v>15864</v>
      </c>
      <c r="B6332" s="38" t="s">
        <v>6392</v>
      </c>
    </row>
    <row r="6333" spans="1:2" x14ac:dyDescent="0.25">
      <c r="A6333" s="37" t="s">
        <v>15865</v>
      </c>
      <c r="B6333" s="38" t="s">
        <v>6393</v>
      </c>
    </row>
    <row r="6334" spans="1:2" x14ac:dyDescent="0.25">
      <c r="A6334" s="37" t="s">
        <v>15866</v>
      </c>
      <c r="B6334" s="38" t="s">
        <v>6394</v>
      </c>
    </row>
    <row r="6335" spans="1:2" x14ac:dyDescent="0.25">
      <c r="A6335" s="37" t="s">
        <v>15867</v>
      </c>
      <c r="B6335" s="38" t="s">
        <v>6395</v>
      </c>
    </row>
    <row r="6336" spans="1:2" x14ac:dyDescent="0.25">
      <c r="A6336" s="37" t="s">
        <v>15868</v>
      </c>
      <c r="B6336" s="38" t="s">
        <v>6396</v>
      </c>
    </row>
    <row r="6337" spans="1:2" x14ac:dyDescent="0.25">
      <c r="A6337" s="37" t="s">
        <v>15869</v>
      </c>
      <c r="B6337" s="38" t="s">
        <v>6397</v>
      </c>
    </row>
    <row r="6338" spans="1:2" x14ac:dyDescent="0.25">
      <c r="A6338" s="37" t="s">
        <v>15870</v>
      </c>
      <c r="B6338" s="38" t="s">
        <v>6398</v>
      </c>
    </row>
    <row r="6339" spans="1:2" x14ac:dyDescent="0.25">
      <c r="A6339" s="37" t="s">
        <v>15871</v>
      </c>
      <c r="B6339" s="38" t="s">
        <v>6399</v>
      </c>
    </row>
    <row r="6340" spans="1:2" x14ac:dyDescent="0.25">
      <c r="A6340" s="37" t="s">
        <v>15872</v>
      </c>
      <c r="B6340" s="38" t="s">
        <v>6400</v>
      </c>
    </row>
    <row r="6341" spans="1:2" x14ac:dyDescent="0.25">
      <c r="A6341" s="37" t="s">
        <v>15873</v>
      </c>
      <c r="B6341" s="38" t="s">
        <v>6401</v>
      </c>
    </row>
    <row r="6342" spans="1:2" x14ac:dyDescent="0.25">
      <c r="A6342" s="37" t="s">
        <v>15874</v>
      </c>
      <c r="B6342" s="38" t="s">
        <v>6402</v>
      </c>
    </row>
    <row r="6343" spans="1:2" x14ac:dyDescent="0.25">
      <c r="A6343" s="37" t="s">
        <v>15875</v>
      </c>
      <c r="B6343" s="38" t="s">
        <v>6403</v>
      </c>
    </row>
    <row r="6344" spans="1:2" x14ac:dyDescent="0.25">
      <c r="A6344" s="37" t="s">
        <v>15876</v>
      </c>
      <c r="B6344" s="38" t="s">
        <v>6404</v>
      </c>
    </row>
    <row r="6345" spans="1:2" x14ac:dyDescent="0.25">
      <c r="A6345" s="37" t="s">
        <v>15877</v>
      </c>
      <c r="B6345" s="38" t="s">
        <v>6405</v>
      </c>
    </row>
    <row r="6346" spans="1:2" x14ac:dyDescent="0.25">
      <c r="A6346" s="37" t="s">
        <v>15878</v>
      </c>
      <c r="B6346" s="38" t="s">
        <v>6406</v>
      </c>
    </row>
    <row r="6347" spans="1:2" x14ac:dyDescent="0.25">
      <c r="A6347" s="37" t="s">
        <v>15879</v>
      </c>
      <c r="B6347" s="38" t="s">
        <v>6407</v>
      </c>
    </row>
    <row r="6348" spans="1:2" x14ac:dyDescent="0.25">
      <c r="A6348" s="37" t="s">
        <v>15880</v>
      </c>
      <c r="B6348" s="38" t="s">
        <v>6408</v>
      </c>
    </row>
    <row r="6349" spans="1:2" x14ac:dyDescent="0.25">
      <c r="A6349" s="37" t="s">
        <v>15881</v>
      </c>
      <c r="B6349" s="38" t="s">
        <v>6409</v>
      </c>
    </row>
    <row r="6350" spans="1:2" x14ac:dyDescent="0.25">
      <c r="A6350" s="37" t="s">
        <v>15882</v>
      </c>
      <c r="B6350" s="38" t="s">
        <v>6410</v>
      </c>
    </row>
    <row r="6351" spans="1:2" x14ac:dyDescent="0.25">
      <c r="A6351" s="37" t="s">
        <v>15883</v>
      </c>
      <c r="B6351" s="38" t="s">
        <v>6411</v>
      </c>
    </row>
    <row r="6352" spans="1:2" x14ac:dyDescent="0.25">
      <c r="A6352" s="37" t="s">
        <v>15884</v>
      </c>
      <c r="B6352" s="38" t="s">
        <v>6412</v>
      </c>
    </row>
    <row r="6353" spans="1:2" x14ac:dyDescent="0.25">
      <c r="A6353" s="37" t="s">
        <v>15885</v>
      </c>
      <c r="B6353" s="38" t="s">
        <v>6413</v>
      </c>
    </row>
    <row r="6354" spans="1:2" x14ac:dyDescent="0.25">
      <c r="A6354" s="37" t="s">
        <v>15886</v>
      </c>
      <c r="B6354" s="38" t="s">
        <v>6414</v>
      </c>
    </row>
    <row r="6355" spans="1:2" x14ac:dyDescent="0.25">
      <c r="A6355" s="37" t="s">
        <v>15887</v>
      </c>
      <c r="B6355" s="38" t="s">
        <v>6415</v>
      </c>
    </row>
    <row r="6356" spans="1:2" x14ac:dyDescent="0.25">
      <c r="A6356" s="37" t="s">
        <v>15888</v>
      </c>
      <c r="B6356" s="38" t="s">
        <v>6416</v>
      </c>
    </row>
    <row r="6357" spans="1:2" x14ac:dyDescent="0.25">
      <c r="A6357" s="37" t="s">
        <v>15889</v>
      </c>
      <c r="B6357" s="38" t="s">
        <v>6417</v>
      </c>
    </row>
    <row r="6358" spans="1:2" x14ac:dyDescent="0.25">
      <c r="A6358" s="37" t="s">
        <v>15890</v>
      </c>
      <c r="B6358" s="38" t="s">
        <v>6418</v>
      </c>
    </row>
    <row r="6359" spans="1:2" x14ac:dyDescent="0.25">
      <c r="A6359" s="37" t="s">
        <v>15891</v>
      </c>
      <c r="B6359" s="38" t="s">
        <v>6419</v>
      </c>
    </row>
    <row r="6360" spans="1:2" x14ac:dyDescent="0.25">
      <c r="A6360" s="37" t="s">
        <v>15892</v>
      </c>
      <c r="B6360" s="38" t="s">
        <v>6420</v>
      </c>
    </row>
    <row r="6361" spans="1:2" x14ac:dyDescent="0.25">
      <c r="A6361" s="37" t="s">
        <v>15893</v>
      </c>
      <c r="B6361" s="38" t="s">
        <v>6421</v>
      </c>
    </row>
    <row r="6362" spans="1:2" x14ac:dyDescent="0.25">
      <c r="A6362" s="37" t="s">
        <v>15894</v>
      </c>
      <c r="B6362" s="38" t="s">
        <v>6422</v>
      </c>
    </row>
    <row r="6363" spans="1:2" x14ac:dyDescent="0.25">
      <c r="A6363" s="37" t="s">
        <v>15895</v>
      </c>
      <c r="B6363" s="38" t="s">
        <v>6423</v>
      </c>
    </row>
    <row r="6364" spans="1:2" x14ac:dyDescent="0.25">
      <c r="A6364" s="37" t="s">
        <v>15896</v>
      </c>
      <c r="B6364" s="38" t="s">
        <v>6424</v>
      </c>
    </row>
    <row r="6365" spans="1:2" x14ac:dyDescent="0.25">
      <c r="A6365" s="37" t="s">
        <v>15897</v>
      </c>
      <c r="B6365" s="38" t="s">
        <v>6425</v>
      </c>
    </row>
    <row r="6366" spans="1:2" x14ac:dyDescent="0.25">
      <c r="A6366" s="37" t="s">
        <v>15898</v>
      </c>
      <c r="B6366" s="38" t="s">
        <v>6426</v>
      </c>
    </row>
    <row r="6367" spans="1:2" x14ac:dyDescent="0.25">
      <c r="A6367" s="37" t="s">
        <v>15899</v>
      </c>
      <c r="B6367" s="38" t="s">
        <v>6427</v>
      </c>
    </row>
    <row r="6368" spans="1:2" x14ac:dyDescent="0.25">
      <c r="A6368" s="37" t="s">
        <v>15900</v>
      </c>
      <c r="B6368" s="38" t="s">
        <v>6428</v>
      </c>
    </row>
    <row r="6369" spans="1:2" x14ac:dyDescent="0.25">
      <c r="A6369" s="37" t="s">
        <v>15901</v>
      </c>
      <c r="B6369" s="38" t="s">
        <v>6429</v>
      </c>
    </row>
    <row r="6370" spans="1:2" x14ac:dyDescent="0.25">
      <c r="A6370" s="37" t="s">
        <v>15902</v>
      </c>
      <c r="B6370" s="38" t="s">
        <v>6430</v>
      </c>
    </row>
    <row r="6371" spans="1:2" x14ac:dyDescent="0.25">
      <c r="A6371" s="37" t="s">
        <v>15903</v>
      </c>
      <c r="B6371" s="38" t="s">
        <v>6431</v>
      </c>
    </row>
    <row r="6372" spans="1:2" x14ac:dyDescent="0.25">
      <c r="A6372" s="37" t="s">
        <v>15904</v>
      </c>
      <c r="B6372" s="38" t="s">
        <v>6432</v>
      </c>
    </row>
    <row r="6373" spans="1:2" x14ac:dyDescent="0.25">
      <c r="A6373" s="37" t="s">
        <v>15905</v>
      </c>
      <c r="B6373" s="38" t="s">
        <v>6433</v>
      </c>
    </row>
    <row r="6374" spans="1:2" x14ac:dyDescent="0.25">
      <c r="A6374" s="37" t="s">
        <v>15906</v>
      </c>
      <c r="B6374" s="38" t="s">
        <v>6434</v>
      </c>
    </row>
    <row r="6375" spans="1:2" x14ac:dyDescent="0.25">
      <c r="A6375" s="37" t="s">
        <v>15907</v>
      </c>
      <c r="B6375" s="38" t="s">
        <v>6435</v>
      </c>
    </row>
    <row r="6376" spans="1:2" x14ac:dyDescent="0.25">
      <c r="A6376" s="37" t="s">
        <v>15908</v>
      </c>
      <c r="B6376" s="38" t="s">
        <v>6436</v>
      </c>
    </row>
    <row r="6377" spans="1:2" x14ac:dyDescent="0.25">
      <c r="A6377" s="37" t="s">
        <v>15909</v>
      </c>
      <c r="B6377" s="38" t="s">
        <v>6437</v>
      </c>
    </row>
    <row r="6378" spans="1:2" x14ac:dyDescent="0.25">
      <c r="A6378" s="37" t="s">
        <v>15910</v>
      </c>
      <c r="B6378" s="38" t="s">
        <v>6438</v>
      </c>
    </row>
    <row r="6379" spans="1:2" x14ac:dyDescent="0.25">
      <c r="A6379" s="37" t="s">
        <v>15911</v>
      </c>
      <c r="B6379" s="38" t="s">
        <v>6439</v>
      </c>
    </row>
    <row r="6380" spans="1:2" x14ac:dyDescent="0.25">
      <c r="A6380" s="37" t="s">
        <v>15912</v>
      </c>
      <c r="B6380" s="38" t="s">
        <v>6440</v>
      </c>
    </row>
    <row r="6381" spans="1:2" x14ac:dyDescent="0.25">
      <c r="A6381" s="37" t="s">
        <v>15913</v>
      </c>
      <c r="B6381" s="38" t="s">
        <v>6441</v>
      </c>
    </row>
    <row r="6382" spans="1:2" x14ac:dyDescent="0.25">
      <c r="A6382" s="37" t="s">
        <v>15914</v>
      </c>
      <c r="B6382" s="38" t="s">
        <v>6442</v>
      </c>
    </row>
    <row r="6383" spans="1:2" x14ac:dyDescent="0.25">
      <c r="A6383" s="37" t="s">
        <v>15915</v>
      </c>
      <c r="B6383" s="38" t="s">
        <v>6443</v>
      </c>
    </row>
    <row r="6384" spans="1:2" x14ac:dyDescent="0.25">
      <c r="A6384" s="37" t="s">
        <v>15916</v>
      </c>
      <c r="B6384" s="38" t="s">
        <v>6444</v>
      </c>
    </row>
    <row r="6385" spans="1:2" x14ac:dyDescent="0.25">
      <c r="A6385" s="37" t="s">
        <v>15917</v>
      </c>
      <c r="B6385" s="38" t="s">
        <v>6445</v>
      </c>
    </row>
    <row r="6386" spans="1:2" x14ac:dyDescent="0.25">
      <c r="A6386" s="37" t="s">
        <v>15918</v>
      </c>
      <c r="B6386" s="38" t="s">
        <v>6446</v>
      </c>
    </row>
    <row r="6387" spans="1:2" x14ac:dyDescent="0.25">
      <c r="A6387" s="37" t="s">
        <v>15919</v>
      </c>
      <c r="B6387" s="38" t="s">
        <v>6447</v>
      </c>
    </row>
    <row r="6388" spans="1:2" x14ac:dyDescent="0.25">
      <c r="A6388" s="37" t="s">
        <v>15920</v>
      </c>
      <c r="B6388" s="38" t="s">
        <v>6448</v>
      </c>
    </row>
    <row r="6389" spans="1:2" x14ac:dyDescent="0.25">
      <c r="A6389" s="37" t="s">
        <v>15921</v>
      </c>
      <c r="B6389" s="38" t="s">
        <v>6449</v>
      </c>
    </row>
    <row r="6390" spans="1:2" x14ac:dyDescent="0.25">
      <c r="A6390" s="37" t="s">
        <v>15922</v>
      </c>
      <c r="B6390" s="38" t="s">
        <v>6450</v>
      </c>
    </row>
    <row r="6391" spans="1:2" x14ac:dyDescent="0.25">
      <c r="A6391" s="37" t="s">
        <v>15923</v>
      </c>
      <c r="B6391" s="38" t="s">
        <v>6451</v>
      </c>
    </row>
    <row r="6392" spans="1:2" x14ac:dyDescent="0.25">
      <c r="A6392" s="37" t="s">
        <v>15924</v>
      </c>
      <c r="B6392" s="38" t="s">
        <v>6452</v>
      </c>
    </row>
    <row r="6393" spans="1:2" x14ac:dyDescent="0.25">
      <c r="A6393" s="37" t="s">
        <v>15925</v>
      </c>
      <c r="B6393" s="38" t="s">
        <v>6453</v>
      </c>
    </row>
    <row r="6394" spans="1:2" x14ac:dyDescent="0.25">
      <c r="A6394" s="37" t="s">
        <v>15926</v>
      </c>
      <c r="B6394" s="38" t="s">
        <v>6454</v>
      </c>
    </row>
    <row r="6395" spans="1:2" x14ac:dyDescent="0.25">
      <c r="A6395" s="37" t="s">
        <v>15927</v>
      </c>
      <c r="B6395" s="38" t="s">
        <v>6455</v>
      </c>
    </row>
    <row r="6396" spans="1:2" x14ac:dyDescent="0.25">
      <c r="A6396" s="37" t="s">
        <v>15928</v>
      </c>
      <c r="B6396" s="38" t="s">
        <v>6456</v>
      </c>
    </row>
    <row r="6397" spans="1:2" x14ac:dyDescent="0.25">
      <c r="A6397" s="37" t="s">
        <v>15929</v>
      </c>
      <c r="B6397" s="38" t="s">
        <v>6457</v>
      </c>
    </row>
    <row r="6398" spans="1:2" x14ac:dyDescent="0.25">
      <c r="A6398" s="37" t="s">
        <v>15930</v>
      </c>
      <c r="B6398" s="38" t="s">
        <v>6458</v>
      </c>
    </row>
    <row r="6399" spans="1:2" x14ac:dyDescent="0.25">
      <c r="A6399" s="37" t="s">
        <v>15931</v>
      </c>
      <c r="B6399" s="38" t="s">
        <v>6459</v>
      </c>
    </row>
    <row r="6400" spans="1:2" x14ac:dyDescent="0.25">
      <c r="A6400" s="37" t="s">
        <v>15932</v>
      </c>
      <c r="B6400" s="38" t="s">
        <v>6460</v>
      </c>
    </row>
    <row r="6401" spans="1:2" x14ac:dyDescent="0.25">
      <c r="A6401" s="37" t="s">
        <v>15933</v>
      </c>
      <c r="B6401" s="38" t="s">
        <v>6461</v>
      </c>
    </row>
    <row r="6402" spans="1:2" x14ac:dyDescent="0.25">
      <c r="A6402" s="37" t="s">
        <v>15934</v>
      </c>
      <c r="B6402" s="38" t="s">
        <v>6462</v>
      </c>
    </row>
    <row r="6403" spans="1:2" x14ac:dyDescent="0.25">
      <c r="A6403" s="37" t="s">
        <v>15935</v>
      </c>
      <c r="B6403" s="38" t="s">
        <v>6463</v>
      </c>
    </row>
    <row r="6404" spans="1:2" x14ac:dyDescent="0.25">
      <c r="A6404" s="37" t="s">
        <v>15936</v>
      </c>
      <c r="B6404" s="38" t="s">
        <v>6464</v>
      </c>
    </row>
    <row r="6405" spans="1:2" x14ac:dyDescent="0.25">
      <c r="A6405" s="37" t="s">
        <v>15937</v>
      </c>
      <c r="B6405" s="38" t="s">
        <v>6465</v>
      </c>
    </row>
    <row r="6406" spans="1:2" x14ac:dyDescent="0.25">
      <c r="A6406" s="37" t="s">
        <v>15938</v>
      </c>
      <c r="B6406" s="38" t="s">
        <v>6466</v>
      </c>
    </row>
    <row r="6407" spans="1:2" x14ac:dyDescent="0.25">
      <c r="A6407" s="37" t="s">
        <v>15939</v>
      </c>
      <c r="B6407" s="38" t="s">
        <v>6467</v>
      </c>
    </row>
    <row r="6408" spans="1:2" x14ac:dyDescent="0.25">
      <c r="A6408" s="37" t="s">
        <v>15940</v>
      </c>
      <c r="B6408" s="38" t="s">
        <v>6468</v>
      </c>
    </row>
    <row r="6409" spans="1:2" x14ac:dyDescent="0.25">
      <c r="A6409" s="37" t="s">
        <v>15941</v>
      </c>
      <c r="B6409" s="38" t="s">
        <v>6469</v>
      </c>
    </row>
    <row r="6410" spans="1:2" x14ac:dyDescent="0.25">
      <c r="A6410" s="37" t="s">
        <v>15942</v>
      </c>
      <c r="B6410" s="38" t="s">
        <v>6470</v>
      </c>
    </row>
    <row r="6411" spans="1:2" x14ac:dyDescent="0.25">
      <c r="A6411" s="37" t="s">
        <v>15943</v>
      </c>
      <c r="B6411" s="38" t="s">
        <v>6471</v>
      </c>
    </row>
    <row r="6412" spans="1:2" x14ac:dyDescent="0.25">
      <c r="A6412" s="37" t="s">
        <v>15944</v>
      </c>
      <c r="B6412" s="38" t="s">
        <v>6472</v>
      </c>
    </row>
    <row r="6413" spans="1:2" x14ac:dyDescent="0.25">
      <c r="A6413" s="37" t="s">
        <v>15945</v>
      </c>
      <c r="B6413" s="38" t="s">
        <v>6473</v>
      </c>
    </row>
    <row r="6414" spans="1:2" x14ac:dyDescent="0.25">
      <c r="A6414" s="37" t="s">
        <v>15946</v>
      </c>
      <c r="B6414" s="38" t="s">
        <v>6474</v>
      </c>
    </row>
    <row r="6415" spans="1:2" x14ac:dyDescent="0.25">
      <c r="A6415" s="37" t="s">
        <v>15947</v>
      </c>
      <c r="B6415" s="38" t="s">
        <v>6475</v>
      </c>
    </row>
    <row r="6416" spans="1:2" x14ac:dyDescent="0.25">
      <c r="A6416" s="37" t="s">
        <v>15948</v>
      </c>
      <c r="B6416" s="38" t="s">
        <v>6476</v>
      </c>
    </row>
    <row r="6417" spans="1:2" x14ac:dyDescent="0.25">
      <c r="A6417" s="37" t="s">
        <v>15949</v>
      </c>
      <c r="B6417" s="38" t="s">
        <v>6477</v>
      </c>
    </row>
    <row r="6418" spans="1:2" x14ac:dyDescent="0.25">
      <c r="A6418" s="37" t="s">
        <v>15950</v>
      </c>
      <c r="B6418" s="38" t="s">
        <v>6478</v>
      </c>
    </row>
    <row r="6419" spans="1:2" x14ac:dyDescent="0.25">
      <c r="A6419" s="37" t="s">
        <v>15951</v>
      </c>
      <c r="B6419" s="38" t="s">
        <v>6479</v>
      </c>
    </row>
    <row r="6420" spans="1:2" x14ac:dyDescent="0.25">
      <c r="A6420" s="37" t="s">
        <v>15952</v>
      </c>
      <c r="B6420" s="38" t="s">
        <v>6480</v>
      </c>
    </row>
    <row r="6421" spans="1:2" x14ac:dyDescent="0.25">
      <c r="A6421" s="37" t="s">
        <v>15953</v>
      </c>
      <c r="B6421" s="38" t="s">
        <v>6481</v>
      </c>
    </row>
    <row r="6422" spans="1:2" x14ac:dyDescent="0.25">
      <c r="A6422" s="37" t="s">
        <v>15954</v>
      </c>
      <c r="B6422" s="38" t="s">
        <v>6482</v>
      </c>
    </row>
    <row r="6423" spans="1:2" x14ac:dyDescent="0.25">
      <c r="A6423" s="37" t="s">
        <v>15955</v>
      </c>
      <c r="B6423" s="38" t="s">
        <v>6483</v>
      </c>
    </row>
    <row r="6424" spans="1:2" x14ac:dyDescent="0.25">
      <c r="A6424" s="37" t="s">
        <v>15956</v>
      </c>
      <c r="B6424" s="38" t="s">
        <v>6484</v>
      </c>
    </row>
    <row r="6425" spans="1:2" x14ac:dyDescent="0.25">
      <c r="A6425" s="37" t="s">
        <v>15957</v>
      </c>
      <c r="B6425" s="38" t="s">
        <v>6485</v>
      </c>
    </row>
    <row r="6426" spans="1:2" x14ac:dyDescent="0.25">
      <c r="A6426" s="37" t="s">
        <v>15958</v>
      </c>
      <c r="B6426" s="38" t="s">
        <v>6486</v>
      </c>
    </row>
    <row r="6427" spans="1:2" x14ac:dyDescent="0.25">
      <c r="A6427" s="37" t="s">
        <v>15959</v>
      </c>
      <c r="B6427" s="38" t="s">
        <v>6487</v>
      </c>
    </row>
    <row r="6428" spans="1:2" x14ac:dyDescent="0.25">
      <c r="A6428" s="37" t="s">
        <v>15960</v>
      </c>
      <c r="B6428" s="38" t="s">
        <v>6488</v>
      </c>
    </row>
    <row r="6429" spans="1:2" x14ac:dyDescent="0.25">
      <c r="A6429" s="37" t="s">
        <v>15961</v>
      </c>
      <c r="B6429" s="38" t="s">
        <v>6489</v>
      </c>
    </row>
    <row r="6430" spans="1:2" x14ac:dyDescent="0.25">
      <c r="A6430" s="37" t="s">
        <v>15962</v>
      </c>
      <c r="B6430" s="38" t="s">
        <v>6490</v>
      </c>
    </row>
    <row r="6431" spans="1:2" x14ac:dyDescent="0.25">
      <c r="A6431" s="37" t="s">
        <v>15963</v>
      </c>
      <c r="B6431" s="38" t="s">
        <v>6491</v>
      </c>
    </row>
    <row r="6432" spans="1:2" x14ac:dyDescent="0.25">
      <c r="A6432" s="37" t="s">
        <v>15964</v>
      </c>
      <c r="B6432" s="38" t="s">
        <v>6492</v>
      </c>
    </row>
    <row r="6433" spans="1:2" x14ac:dyDescent="0.25">
      <c r="A6433" s="37" t="s">
        <v>15965</v>
      </c>
      <c r="B6433" s="38" t="s">
        <v>6493</v>
      </c>
    </row>
    <row r="6434" spans="1:2" x14ac:dyDescent="0.25">
      <c r="A6434" s="37" t="s">
        <v>15966</v>
      </c>
      <c r="B6434" s="38" t="s">
        <v>6494</v>
      </c>
    </row>
    <row r="6435" spans="1:2" x14ac:dyDescent="0.25">
      <c r="A6435" s="37" t="s">
        <v>15967</v>
      </c>
      <c r="B6435" s="38" t="s">
        <v>6495</v>
      </c>
    </row>
    <row r="6436" spans="1:2" x14ac:dyDescent="0.25">
      <c r="A6436" s="37" t="s">
        <v>15968</v>
      </c>
      <c r="B6436" s="38" t="s">
        <v>6496</v>
      </c>
    </row>
    <row r="6437" spans="1:2" x14ac:dyDescent="0.25">
      <c r="A6437" s="37" t="s">
        <v>15969</v>
      </c>
      <c r="B6437" s="38" t="s">
        <v>6497</v>
      </c>
    </row>
    <row r="6438" spans="1:2" x14ac:dyDescent="0.25">
      <c r="A6438" s="37" t="s">
        <v>15970</v>
      </c>
      <c r="B6438" s="38" t="s">
        <v>6498</v>
      </c>
    </row>
    <row r="6439" spans="1:2" x14ac:dyDescent="0.25">
      <c r="A6439" s="37" t="s">
        <v>15971</v>
      </c>
      <c r="B6439" s="38" t="s">
        <v>6499</v>
      </c>
    </row>
    <row r="6440" spans="1:2" x14ac:dyDescent="0.25">
      <c r="A6440" s="37" t="s">
        <v>15972</v>
      </c>
      <c r="B6440" s="38" t="s">
        <v>6500</v>
      </c>
    </row>
    <row r="6441" spans="1:2" x14ac:dyDescent="0.25">
      <c r="A6441" s="37" t="s">
        <v>15973</v>
      </c>
      <c r="B6441" s="38" t="s">
        <v>6501</v>
      </c>
    </row>
    <row r="6442" spans="1:2" x14ac:dyDescent="0.25">
      <c r="A6442" s="37" t="s">
        <v>15974</v>
      </c>
      <c r="B6442" s="38" t="s">
        <v>6502</v>
      </c>
    </row>
    <row r="6443" spans="1:2" x14ac:dyDescent="0.25">
      <c r="A6443" s="37" t="s">
        <v>15975</v>
      </c>
      <c r="B6443" s="38" t="s">
        <v>6503</v>
      </c>
    </row>
    <row r="6444" spans="1:2" x14ac:dyDescent="0.25">
      <c r="A6444" s="37" t="s">
        <v>15976</v>
      </c>
      <c r="B6444" s="38" t="s">
        <v>6504</v>
      </c>
    </row>
    <row r="6445" spans="1:2" x14ac:dyDescent="0.25">
      <c r="A6445" s="37" t="s">
        <v>15977</v>
      </c>
      <c r="B6445" s="38" t="s">
        <v>6505</v>
      </c>
    </row>
    <row r="6446" spans="1:2" x14ac:dyDescent="0.25">
      <c r="A6446" s="37" t="s">
        <v>15978</v>
      </c>
      <c r="B6446" s="38" t="s">
        <v>6506</v>
      </c>
    </row>
    <row r="6447" spans="1:2" x14ac:dyDescent="0.25">
      <c r="A6447" s="37" t="s">
        <v>15979</v>
      </c>
      <c r="B6447" s="38" t="s">
        <v>6507</v>
      </c>
    </row>
    <row r="6448" spans="1:2" x14ac:dyDescent="0.25">
      <c r="A6448" s="37" t="s">
        <v>15980</v>
      </c>
      <c r="B6448" s="38" t="s">
        <v>6508</v>
      </c>
    </row>
    <row r="6449" spans="1:2" x14ac:dyDescent="0.25">
      <c r="A6449" s="37" t="s">
        <v>15981</v>
      </c>
      <c r="B6449" s="38" t="s">
        <v>6509</v>
      </c>
    </row>
    <row r="6450" spans="1:2" x14ac:dyDescent="0.25">
      <c r="A6450" s="37" t="s">
        <v>15982</v>
      </c>
      <c r="B6450" s="38" t="s">
        <v>6510</v>
      </c>
    </row>
    <row r="6451" spans="1:2" x14ac:dyDescent="0.25">
      <c r="A6451" s="37" t="s">
        <v>15983</v>
      </c>
      <c r="B6451" s="38" t="s">
        <v>6511</v>
      </c>
    </row>
    <row r="6452" spans="1:2" x14ac:dyDescent="0.25">
      <c r="A6452" s="37" t="s">
        <v>15984</v>
      </c>
      <c r="B6452" s="38" t="s">
        <v>6512</v>
      </c>
    </row>
    <row r="6453" spans="1:2" x14ac:dyDescent="0.25">
      <c r="A6453" s="37" t="s">
        <v>15985</v>
      </c>
      <c r="B6453" s="38" t="s">
        <v>6513</v>
      </c>
    </row>
    <row r="6454" spans="1:2" x14ac:dyDescent="0.25">
      <c r="A6454" s="37" t="s">
        <v>15986</v>
      </c>
      <c r="B6454" s="38" t="s">
        <v>6514</v>
      </c>
    </row>
    <row r="6455" spans="1:2" x14ac:dyDescent="0.25">
      <c r="A6455" s="37" t="s">
        <v>15987</v>
      </c>
      <c r="B6455" s="38" t="s">
        <v>6515</v>
      </c>
    </row>
    <row r="6456" spans="1:2" x14ac:dyDescent="0.25">
      <c r="A6456" s="37" t="s">
        <v>15988</v>
      </c>
      <c r="B6456" s="38" t="s">
        <v>6516</v>
      </c>
    </row>
    <row r="6457" spans="1:2" x14ac:dyDescent="0.25">
      <c r="A6457" s="37" t="s">
        <v>15989</v>
      </c>
      <c r="B6457" s="38" t="s">
        <v>6517</v>
      </c>
    </row>
    <row r="6458" spans="1:2" x14ac:dyDescent="0.25">
      <c r="A6458" s="37" t="s">
        <v>15990</v>
      </c>
      <c r="B6458" s="38" t="s">
        <v>6518</v>
      </c>
    </row>
    <row r="6459" spans="1:2" x14ac:dyDescent="0.25">
      <c r="A6459" s="37" t="s">
        <v>15991</v>
      </c>
      <c r="B6459" s="38" t="s">
        <v>6519</v>
      </c>
    </row>
    <row r="6460" spans="1:2" x14ac:dyDescent="0.25">
      <c r="A6460" s="37" t="s">
        <v>15992</v>
      </c>
      <c r="B6460" s="38" t="s">
        <v>6520</v>
      </c>
    </row>
    <row r="6461" spans="1:2" x14ac:dyDescent="0.25">
      <c r="A6461" s="37" t="s">
        <v>15993</v>
      </c>
      <c r="B6461" s="38" t="s">
        <v>6521</v>
      </c>
    </row>
    <row r="6462" spans="1:2" x14ac:dyDescent="0.25">
      <c r="A6462" s="37" t="s">
        <v>15994</v>
      </c>
      <c r="B6462" s="38" t="s">
        <v>6522</v>
      </c>
    </row>
    <row r="6463" spans="1:2" x14ac:dyDescent="0.25">
      <c r="A6463" s="37" t="s">
        <v>15995</v>
      </c>
      <c r="B6463" s="38" t="s">
        <v>6523</v>
      </c>
    </row>
    <row r="6464" spans="1:2" x14ac:dyDescent="0.25">
      <c r="A6464" s="37" t="s">
        <v>15996</v>
      </c>
      <c r="B6464" s="38" t="s">
        <v>6524</v>
      </c>
    </row>
    <row r="6465" spans="1:2" x14ac:dyDescent="0.25">
      <c r="A6465" s="37" t="s">
        <v>15997</v>
      </c>
      <c r="B6465" s="38" t="s">
        <v>6525</v>
      </c>
    </row>
    <row r="6466" spans="1:2" x14ac:dyDescent="0.25">
      <c r="A6466" s="37" t="s">
        <v>15998</v>
      </c>
      <c r="B6466" s="38" t="s">
        <v>6526</v>
      </c>
    </row>
    <row r="6467" spans="1:2" x14ac:dyDescent="0.25">
      <c r="A6467" s="37" t="s">
        <v>15999</v>
      </c>
      <c r="B6467" s="38" t="s">
        <v>6527</v>
      </c>
    </row>
    <row r="6468" spans="1:2" x14ac:dyDescent="0.25">
      <c r="A6468" s="37" t="s">
        <v>16000</v>
      </c>
      <c r="B6468" s="38" t="s">
        <v>6528</v>
      </c>
    </row>
    <row r="6469" spans="1:2" x14ac:dyDescent="0.25">
      <c r="A6469" s="37" t="s">
        <v>16001</v>
      </c>
      <c r="B6469" s="38" t="s">
        <v>6529</v>
      </c>
    </row>
    <row r="6470" spans="1:2" x14ac:dyDescent="0.25">
      <c r="A6470" s="37" t="s">
        <v>16002</v>
      </c>
      <c r="B6470" s="38" t="s">
        <v>6530</v>
      </c>
    </row>
    <row r="6471" spans="1:2" x14ac:dyDescent="0.25">
      <c r="A6471" s="37" t="s">
        <v>16003</v>
      </c>
      <c r="B6471" s="38" t="s">
        <v>6531</v>
      </c>
    </row>
    <row r="6472" spans="1:2" x14ac:dyDescent="0.25">
      <c r="A6472" s="37" t="s">
        <v>16004</v>
      </c>
      <c r="B6472" s="38" t="s">
        <v>6532</v>
      </c>
    </row>
    <row r="6473" spans="1:2" x14ac:dyDescent="0.25">
      <c r="A6473" s="37" t="s">
        <v>16005</v>
      </c>
      <c r="B6473" s="38" t="s">
        <v>6533</v>
      </c>
    </row>
    <row r="6474" spans="1:2" x14ac:dyDescent="0.25">
      <c r="A6474" s="37" t="s">
        <v>16006</v>
      </c>
      <c r="B6474" s="38" t="s">
        <v>6534</v>
      </c>
    </row>
    <row r="6475" spans="1:2" x14ac:dyDescent="0.25">
      <c r="A6475" s="37" t="s">
        <v>16007</v>
      </c>
      <c r="B6475" s="38" t="s">
        <v>6535</v>
      </c>
    </row>
    <row r="6476" spans="1:2" x14ac:dyDescent="0.25">
      <c r="A6476" s="37" t="s">
        <v>16008</v>
      </c>
      <c r="B6476" s="38" t="s">
        <v>6536</v>
      </c>
    </row>
    <row r="6477" spans="1:2" x14ac:dyDescent="0.25">
      <c r="A6477" s="37" t="s">
        <v>16009</v>
      </c>
      <c r="B6477" s="38" t="s">
        <v>6537</v>
      </c>
    </row>
    <row r="6478" spans="1:2" x14ac:dyDescent="0.25">
      <c r="A6478" s="37" t="s">
        <v>16010</v>
      </c>
      <c r="B6478" s="38" t="s">
        <v>6538</v>
      </c>
    </row>
    <row r="6479" spans="1:2" x14ac:dyDescent="0.25">
      <c r="A6479" s="37" t="s">
        <v>16011</v>
      </c>
      <c r="B6479" s="38" t="s">
        <v>6539</v>
      </c>
    </row>
    <row r="6480" spans="1:2" x14ac:dyDescent="0.25">
      <c r="A6480" s="37" t="s">
        <v>16012</v>
      </c>
      <c r="B6480" s="38" t="s">
        <v>6540</v>
      </c>
    </row>
    <row r="6481" spans="1:2" x14ac:dyDescent="0.25">
      <c r="A6481" s="37" t="s">
        <v>16013</v>
      </c>
      <c r="B6481" s="38" t="s">
        <v>6541</v>
      </c>
    </row>
    <row r="6482" spans="1:2" x14ac:dyDescent="0.25">
      <c r="A6482" s="37" t="s">
        <v>16014</v>
      </c>
      <c r="B6482" s="38" t="s">
        <v>6542</v>
      </c>
    </row>
    <row r="6483" spans="1:2" x14ac:dyDescent="0.25">
      <c r="A6483" s="37" t="s">
        <v>16015</v>
      </c>
      <c r="B6483" s="38" t="s">
        <v>6543</v>
      </c>
    </row>
    <row r="6484" spans="1:2" x14ac:dyDescent="0.25">
      <c r="A6484" s="37" t="s">
        <v>16016</v>
      </c>
      <c r="B6484" s="38" t="s">
        <v>6544</v>
      </c>
    </row>
    <row r="6485" spans="1:2" x14ac:dyDescent="0.25">
      <c r="A6485" s="37" t="s">
        <v>16017</v>
      </c>
      <c r="B6485" s="38" t="s">
        <v>6545</v>
      </c>
    </row>
    <row r="6486" spans="1:2" x14ac:dyDescent="0.25">
      <c r="A6486" s="37" t="s">
        <v>16018</v>
      </c>
      <c r="B6486" s="38" t="s">
        <v>6546</v>
      </c>
    </row>
    <row r="6487" spans="1:2" x14ac:dyDescent="0.25">
      <c r="A6487" s="37" t="s">
        <v>16019</v>
      </c>
      <c r="B6487" s="38" t="s">
        <v>6547</v>
      </c>
    </row>
    <row r="6488" spans="1:2" x14ac:dyDescent="0.25">
      <c r="A6488" s="37" t="s">
        <v>16020</v>
      </c>
      <c r="B6488" s="38" t="s">
        <v>6548</v>
      </c>
    </row>
    <row r="6489" spans="1:2" x14ac:dyDescent="0.25">
      <c r="A6489" s="37" t="s">
        <v>16021</v>
      </c>
      <c r="B6489" s="38" t="s">
        <v>6549</v>
      </c>
    </row>
    <row r="6490" spans="1:2" x14ac:dyDescent="0.25">
      <c r="A6490" s="37" t="s">
        <v>16022</v>
      </c>
      <c r="B6490" s="38" t="s">
        <v>6550</v>
      </c>
    </row>
    <row r="6491" spans="1:2" x14ac:dyDescent="0.25">
      <c r="A6491" s="37" t="s">
        <v>16023</v>
      </c>
      <c r="B6491" s="38" t="s">
        <v>6551</v>
      </c>
    </row>
    <row r="6492" spans="1:2" x14ac:dyDescent="0.25">
      <c r="A6492" s="37" t="s">
        <v>16024</v>
      </c>
      <c r="B6492" s="38" t="s">
        <v>6552</v>
      </c>
    </row>
    <row r="6493" spans="1:2" x14ac:dyDescent="0.25">
      <c r="A6493" s="37" t="s">
        <v>16025</v>
      </c>
      <c r="B6493" s="38" t="s">
        <v>6553</v>
      </c>
    </row>
    <row r="6494" spans="1:2" x14ac:dyDescent="0.25">
      <c r="A6494" s="37" t="s">
        <v>16026</v>
      </c>
      <c r="B6494" s="38" t="s">
        <v>6554</v>
      </c>
    </row>
    <row r="6495" spans="1:2" x14ac:dyDescent="0.25">
      <c r="A6495" s="37" t="s">
        <v>16027</v>
      </c>
      <c r="B6495" s="38" t="s">
        <v>6555</v>
      </c>
    </row>
    <row r="6496" spans="1:2" x14ac:dyDescent="0.25">
      <c r="A6496" s="37" t="s">
        <v>16028</v>
      </c>
      <c r="B6496" s="38" t="s">
        <v>6556</v>
      </c>
    </row>
    <row r="6497" spans="1:2" x14ac:dyDescent="0.25">
      <c r="A6497" s="37" t="s">
        <v>16029</v>
      </c>
      <c r="B6497" s="38" t="s">
        <v>6557</v>
      </c>
    </row>
    <row r="6498" spans="1:2" x14ac:dyDescent="0.25">
      <c r="A6498" s="37" t="s">
        <v>16030</v>
      </c>
      <c r="B6498" s="38" t="s">
        <v>6558</v>
      </c>
    </row>
    <row r="6499" spans="1:2" x14ac:dyDescent="0.25">
      <c r="A6499" s="37" t="s">
        <v>16031</v>
      </c>
      <c r="B6499" s="38" t="s">
        <v>6559</v>
      </c>
    </row>
    <row r="6500" spans="1:2" x14ac:dyDescent="0.25">
      <c r="A6500" s="37" t="s">
        <v>16032</v>
      </c>
      <c r="B6500" s="38" t="s">
        <v>6560</v>
      </c>
    </row>
    <row r="6501" spans="1:2" x14ac:dyDescent="0.25">
      <c r="A6501" s="37" t="s">
        <v>16033</v>
      </c>
      <c r="B6501" s="38" t="s">
        <v>6561</v>
      </c>
    </row>
    <row r="6502" spans="1:2" x14ac:dyDescent="0.25">
      <c r="A6502" s="37" t="s">
        <v>16034</v>
      </c>
      <c r="B6502" s="38" t="s">
        <v>6562</v>
      </c>
    </row>
    <row r="6503" spans="1:2" x14ac:dyDescent="0.25">
      <c r="A6503" s="37" t="s">
        <v>16035</v>
      </c>
      <c r="B6503" s="38" t="s">
        <v>6563</v>
      </c>
    </row>
    <row r="6504" spans="1:2" x14ac:dyDescent="0.25">
      <c r="A6504" s="37" t="s">
        <v>16036</v>
      </c>
      <c r="B6504" s="38" t="s">
        <v>6564</v>
      </c>
    </row>
    <row r="6505" spans="1:2" x14ac:dyDescent="0.25">
      <c r="A6505" s="37" t="s">
        <v>16037</v>
      </c>
      <c r="B6505" s="38" t="s">
        <v>6565</v>
      </c>
    </row>
    <row r="6506" spans="1:2" x14ac:dyDescent="0.25">
      <c r="A6506" s="37" t="s">
        <v>16038</v>
      </c>
      <c r="B6506" s="38" t="s">
        <v>6566</v>
      </c>
    </row>
    <row r="6507" spans="1:2" x14ac:dyDescent="0.25">
      <c r="A6507" s="37" t="s">
        <v>16039</v>
      </c>
      <c r="B6507" s="38" t="s">
        <v>6567</v>
      </c>
    </row>
    <row r="6508" spans="1:2" x14ac:dyDescent="0.25">
      <c r="A6508" s="37" t="s">
        <v>16040</v>
      </c>
      <c r="B6508" s="38" t="s">
        <v>6568</v>
      </c>
    </row>
    <row r="6509" spans="1:2" x14ac:dyDescent="0.25">
      <c r="A6509" s="37" t="s">
        <v>16041</v>
      </c>
      <c r="B6509" s="38" t="s">
        <v>6569</v>
      </c>
    </row>
    <row r="6510" spans="1:2" x14ac:dyDescent="0.25">
      <c r="A6510" s="37" t="s">
        <v>16042</v>
      </c>
      <c r="B6510" s="38" t="s">
        <v>6570</v>
      </c>
    </row>
    <row r="6511" spans="1:2" x14ac:dyDescent="0.25">
      <c r="A6511" s="37" t="s">
        <v>16043</v>
      </c>
      <c r="B6511" s="38" t="s">
        <v>6571</v>
      </c>
    </row>
    <row r="6512" spans="1:2" x14ac:dyDescent="0.25">
      <c r="A6512" s="37" t="s">
        <v>16044</v>
      </c>
      <c r="B6512" s="38" t="s">
        <v>6572</v>
      </c>
    </row>
    <row r="6513" spans="1:2" x14ac:dyDescent="0.25">
      <c r="A6513" s="37" t="s">
        <v>16045</v>
      </c>
      <c r="B6513" s="38" t="s">
        <v>6573</v>
      </c>
    </row>
    <row r="6514" spans="1:2" x14ac:dyDescent="0.25">
      <c r="A6514" s="37" t="s">
        <v>16046</v>
      </c>
      <c r="B6514" s="38" t="s">
        <v>6574</v>
      </c>
    </row>
    <row r="6515" spans="1:2" x14ac:dyDescent="0.25">
      <c r="A6515" s="37" t="s">
        <v>16047</v>
      </c>
      <c r="B6515" s="38" t="s">
        <v>6575</v>
      </c>
    </row>
    <row r="6516" spans="1:2" x14ac:dyDescent="0.25">
      <c r="A6516" s="37" t="s">
        <v>16048</v>
      </c>
      <c r="B6516" s="38" t="s">
        <v>6576</v>
      </c>
    </row>
    <row r="6517" spans="1:2" x14ac:dyDescent="0.25">
      <c r="A6517" s="37" t="s">
        <v>16049</v>
      </c>
      <c r="B6517" s="38" t="s">
        <v>6577</v>
      </c>
    </row>
    <row r="6518" spans="1:2" x14ac:dyDescent="0.25">
      <c r="A6518" s="37" t="s">
        <v>16050</v>
      </c>
      <c r="B6518" s="38" t="s">
        <v>6578</v>
      </c>
    </row>
    <row r="6519" spans="1:2" x14ac:dyDescent="0.25">
      <c r="A6519" s="37" t="s">
        <v>16051</v>
      </c>
      <c r="B6519" s="38" t="s">
        <v>6579</v>
      </c>
    </row>
    <row r="6520" spans="1:2" x14ac:dyDescent="0.25">
      <c r="A6520" s="37" t="s">
        <v>16052</v>
      </c>
      <c r="B6520" s="38" t="s">
        <v>6580</v>
      </c>
    </row>
    <row r="6521" spans="1:2" x14ac:dyDescent="0.25">
      <c r="A6521" s="37" t="s">
        <v>16053</v>
      </c>
      <c r="B6521" s="38" t="s">
        <v>6581</v>
      </c>
    </row>
    <row r="6522" spans="1:2" x14ac:dyDescent="0.25">
      <c r="A6522" s="37" t="s">
        <v>16054</v>
      </c>
      <c r="B6522" s="38" t="s">
        <v>6582</v>
      </c>
    </row>
    <row r="6523" spans="1:2" x14ac:dyDescent="0.25">
      <c r="A6523" s="37" t="s">
        <v>16055</v>
      </c>
      <c r="B6523" s="38" t="s">
        <v>6583</v>
      </c>
    </row>
    <row r="6524" spans="1:2" x14ac:dyDescent="0.25">
      <c r="A6524" s="37" t="s">
        <v>16056</v>
      </c>
      <c r="B6524" s="38" t="s">
        <v>6584</v>
      </c>
    </row>
    <row r="6525" spans="1:2" x14ac:dyDescent="0.25">
      <c r="A6525" s="37" t="s">
        <v>16057</v>
      </c>
      <c r="B6525" s="38" t="s">
        <v>6585</v>
      </c>
    </row>
    <row r="6526" spans="1:2" x14ac:dyDescent="0.25">
      <c r="A6526" s="37" t="s">
        <v>16058</v>
      </c>
      <c r="B6526" s="38" t="s">
        <v>6586</v>
      </c>
    </row>
    <row r="6527" spans="1:2" x14ac:dyDescent="0.25">
      <c r="A6527" s="37" t="s">
        <v>16059</v>
      </c>
      <c r="B6527" s="38" t="s">
        <v>6587</v>
      </c>
    </row>
    <row r="6528" spans="1:2" x14ac:dyDescent="0.25">
      <c r="A6528" s="37" t="s">
        <v>16060</v>
      </c>
      <c r="B6528" s="38" t="s">
        <v>6588</v>
      </c>
    </row>
    <row r="6529" spans="1:2" x14ac:dyDescent="0.25">
      <c r="A6529" s="37" t="s">
        <v>16061</v>
      </c>
      <c r="B6529" s="38" t="s">
        <v>6589</v>
      </c>
    </row>
    <row r="6530" spans="1:2" x14ac:dyDescent="0.25">
      <c r="A6530" s="37" t="s">
        <v>16062</v>
      </c>
      <c r="B6530" s="38" t="s">
        <v>6590</v>
      </c>
    </row>
    <row r="6531" spans="1:2" x14ac:dyDescent="0.25">
      <c r="A6531" s="37" t="s">
        <v>16063</v>
      </c>
      <c r="B6531" s="38" t="s">
        <v>6591</v>
      </c>
    </row>
    <row r="6532" spans="1:2" x14ac:dyDescent="0.25">
      <c r="A6532" s="37" t="s">
        <v>16064</v>
      </c>
      <c r="B6532" s="38" t="s">
        <v>6592</v>
      </c>
    </row>
    <row r="6533" spans="1:2" x14ac:dyDescent="0.25">
      <c r="A6533" s="37" t="s">
        <v>16065</v>
      </c>
      <c r="B6533" s="38" t="s">
        <v>6593</v>
      </c>
    </row>
    <row r="6534" spans="1:2" x14ac:dyDescent="0.25">
      <c r="A6534" s="37" t="s">
        <v>16066</v>
      </c>
      <c r="B6534" s="38" t="s">
        <v>6594</v>
      </c>
    </row>
    <row r="6535" spans="1:2" x14ac:dyDescent="0.25">
      <c r="A6535" s="37" t="s">
        <v>16067</v>
      </c>
      <c r="B6535" s="38" t="s">
        <v>6595</v>
      </c>
    </row>
    <row r="6536" spans="1:2" x14ac:dyDescent="0.25">
      <c r="A6536" s="37" t="s">
        <v>16068</v>
      </c>
      <c r="B6536" s="38" t="s">
        <v>6596</v>
      </c>
    </row>
    <row r="6537" spans="1:2" x14ac:dyDescent="0.25">
      <c r="A6537" s="37" t="s">
        <v>16069</v>
      </c>
      <c r="B6537" s="38" t="s">
        <v>6597</v>
      </c>
    </row>
    <row r="6538" spans="1:2" x14ac:dyDescent="0.25">
      <c r="A6538" s="37" t="s">
        <v>16070</v>
      </c>
      <c r="B6538" s="38" t="s">
        <v>6598</v>
      </c>
    </row>
    <row r="6539" spans="1:2" x14ac:dyDescent="0.25">
      <c r="A6539" s="37" t="s">
        <v>16071</v>
      </c>
      <c r="B6539" s="38" t="s">
        <v>6599</v>
      </c>
    </row>
    <row r="6540" spans="1:2" x14ac:dyDescent="0.25">
      <c r="A6540" s="37" t="s">
        <v>16072</v>
      </c>
      <c r="B6540" s="38" t="s">
        <v>6600</v>
      </c>
    </row>
    <row r="6541" spans="1:2" x14ac:dyDescent="0.25">
      <c r="A6541" s="37" t="s">
        <v>16073</v>
      </c>
      <c r="B6541" s="38" t="s">
        <v>6601</v>
      </c>
    </row>
    <row r="6542" spans="1:2" x14ac:dyDescent="0.25">
      <c r="A6542" s="37" t="s">
        <v>16074</v>
      </c>
      <c r="B6542" s="38" t="s">
        <v>6602</v>
      </c>
    </row>
    <row r="6543" spans="1:2" x14ac:dyDescent="0.25">
      <c r="A6543" s="37" t="s">
        <v>16075</v>
      </c>
      <c r="B6543" s="38" t="s">
        <v>6603</v>
      </c>
    </row>
    <row r="6544" spans="1:2" x14ac:dyDescent="0.25">
      <c r="A6544" s="37" t="s">
        <v>16076</v>
      </c>
      <c r="B6544" s="38" t="s">
        <v>6604</v>
      </c>
    </row>
    <row r="6545" spans="1:2" x14ac:dyDescent="0.25">
      <c r="A6545" s="37" t="s">
        <v>16077</v>
      </c>
      <c r="B6545" s="38" t="s">
        <v>6605</v>
      </c>
    </row>
    <row r="6546" spans="1:2" x14ac:dyDescent="0.25">
      <c r="A6546" s="37" t="s">
        <v>16078</v>
      </c>
      <c r="B6546" s="38" t="s">
        <v>6606</v>
      </c>
    </row>
    <row r="6547" spans="1:2" x14ac:dyDescent="0.25">
      <c r="A6547" s="37" t="s">
        <v>16079</v>
      </c>
      <c r="B6547" s="38" t="s">
        <v>6607</v>
      </c>
    </row>
    <row r="6548" spans="1:2" x14ac:dyDescent="0.25">
      <c r="A6548" s="37" t="s">
        <v>16080</v>
      </c>
      <c r="B6548" s="38" t="s">
        <v>6608</v>
      </c>
    </row>
    <row r="6549" spans="1:2" x14ac:dyDescent="0.25">
      <c r="A6549" s="37" t="s">
        <v>16081</v>
      </c>
      <c r="B6549" s="38" t="s">
        <v>6609</v>
      </c>
    </row>
    <row r="6550" spans="1:2" x14ac:dyDescent="0.25">
      <c r="A6550" s="37" t="s">
        <v>16082</v>
      </c>
      <c r="B6550" s="38" t="s">
        <v>6610</v>
      </c>
    </row>
    <row r="6551" spans="1:2" x14ac:dyDescent="0.25">
      <c r="A6551" s="37" t="s">
        <v>16083</v>
      </c>
      <c r="B6551" s="38" t="s">
        <v>6611</v>
      </c>
    </row>
    <row r="6552" spans="1:2" x14ac:dyDescent="0.25">
      <c r="A6552" s="37" t="s">
        <v>16084</v>
      </c>
      <c r="B6552" s="38" t="s">
        <v>6612</v>
      </c>
    </row>
    <row r="6553" spans="1:2" x14ac:dyDescent="0.25">
      <c r="A6553" s="37" t="s">
        <v>16085</v>
      </c>
      <c r="B6553" s="38" t="s">
        <v>6613</v>
      </c>
    </row>
    <row r="6554" spans="1:2" x14ac:dyDescent="0.25">
      <c r="A6554" s="37" t="s">
        <v>16086</v>
      </c>
      <c r="B6554" s="38" t="s">
        <v>6614</v>
      </c>
    </row>
    <row r="6555" spans="1:2" x14ac:dyDescent="0.25">
      <c r="A6555" s="37" t="s">
        <v>16087</v>
      </c>
      <c r="B6555" s="38" t="s">
        <v>6615</v>
      </c>
    </row>
    <row r="6556" spans="1:2" x14ac:dyDescent="0.25">
      <c r="A6556" s="37" t="s">
        <v>16088</v>
      </c>
      <c r="B6556" s="38" t="s">
        <v>6616</v>
      </c>
    </row>
    <row r="6557" spans="1:2" x14ac:dyDescent="0.25">
      <c r="A6557" s="37" t="s">
        <v>16089</v>
      </c>
      <c r="B6557" s="38" t="s">
        <v>6617</v>
      </c>
    </row>
    <row r="6558" spans="1:2" x14ac:dyDescent="0.25">
      <c r="A6558" s="37" t="s">
        <v>16090</v>
      </c>
      <c r="B6558" s="38" t="s">
        <v>6618</v>
      </c>
    </row>
    <row r="6559" spans="1:2" x14ac:dyDescent="0.25">
      <c r="A6559" s="37" t="s">
        <v>16091</v>
      </c>
      <c r="B6559" s="38" t="s">
        <v>6619</v>
      </c>
    </row>
    <row r="6560" spans="1:2" x14ac:dyDescent="0.25">
      <c r="A6560" s="37" t="s">
        <v>16092</v>
      </c>
      <c r="B6560" s="38" t="s">
        <v>6620</v>
      </c>
    </row>
    <row r="6561" spans="1:2" x14ac:dyDescent="0.25">
      <c r="A6561" s="37" t="s">
        <v>16093</v>
      </c>
      <c r="B6561" s="38" t="s">
        <v>6621</v>
      </c>
    </row>
    <row r="6562" spans="1:2" x14ac:dyDescent="0.25">
      <c r="A6562" s="37" t="s">
        <v>16094</v>
      </c>
      <c r="B6562" s="38" t="s">
        <v>6622</v>
      </c>
    </row>
    <row r="6563" spans="1:2" x14ac:dyDescent="0.25">
      <c r="A6563" s="37" t="s">
        <v>16095</v>
      </c>
      <c r="B6563" s="38" t="s">
        <v>6623</v>
      </c>
    </row>
    <row r="6564" spans="1:2" x14ac:dyDescent="0.25">
      <c r="A6564" s="37" t="s">
        <v>16096</v>
      </c>
      <c r="B6564" s="38" t="s">
        <v>6624</v>
      </c>
    </row>
    <row r="6565" spans="1:2" x14ac:dyDescent="0.25">
      <c r="A6565" s="37" t="s">
        <v>16097</v>
      </c>
      <c r="B6565" s="38" t="s">
        <v>6625</v>
      </c>
    </row>
    <row r="6566" spans="1:2" x14ac:dyDescent="0.25">
      <c r="A6566" s="37" t="s">
        <v>16098</v>
      </c>
      <c r="B6566" s="38" t="s">
        <v>6626</v>
      </c>
    </row>
    <row r="6567" spans="1:2" x14ac:dyDescent="0.25">
      <c r="A6567" s="37" t="s">
        <v>16099</v>
      </c>
      <c r="B6567" s="38" t="s">
        <v>6627</v>
      </c>
    </row>
    <row r="6568" spans="1:2" x14ac:dyDescent="0.25">
      <c r="A6568" s="37" t="s">
        <v>16100</v>
      </c>
      <c r="B6568" s="38" t="s">
        <v>6628</v>
      </c>
    </row>
    <row r="6569" spans="1:2" x14ac:dyDescent="0.25">
      <c r="A6569" s="37" t="s">
        <v>16101</v>
      </c>
      <c r="B6569" s="38" t="s">
        <v>6629</v>
      </c>
    </row>
    <row r="6570" spans="1:2" x14ac:dyDescent="0.25">
      <c r="A6570" s="37" t="s">
        <v>16102</v>
      </c>
      <c r="B6570" s="38" t="s">
        <v>6630</v>
      </c>
    </row>
    <row r="6571" spans="1:2" x14ac:dyDescent="0.25">
      <c r="A6571" s="37" t="s">
        <v>16103</v>
      </c>
      <c r="B6571" s="38" t="s">
        <v>6631</v>
      </c>
    </row>
    <row r="6572" spans="1:2" x14ac:dyDescent="0.25">
      <c r="A6572" s="37" t="s">
        <v>16104</v>
      </c>
      <c r="B6572" s="38" t="s">
        <v>6632</v>
      </c>
    </row>
    <row r="6573" spans="1:2" x14ac:dyDescent="0.25">
      <c r="A6573" s="37" t="s">
        <v>16105</v>
      </c>
      <c r="B6573" s="38" t="s">
        <v>6633</v>
      </c>
    </row>
    <row r="6574" spans="1:2" x14ac:dyDescent="0.25">
      <c r="A6574" s="37" t="s">
        <v>16106</v>
      </c>
      <c r="B6574" s="38" t="s">
        <v>6634</v>
      </c>
    </row>
    <row r="6575" spans="1:2" x14ac:dyDescent="0.25">
      <c r="A6575" s="37" t="s">
        <v>16107</v>
      </c>
      <c r="B6575" s="38" t="s">
        <v>6635</v>
      </c>
    </row>
    <row r="6576" spans="1:2" x14ac:dyDescent="0.25">
      <c r="A6576" s="37" t="s">
        <v>16108</v>
      </c>
      <c r="B6576" s="38" t="s">
        <v>6636</v>
      </c>
    </row>
    <row r="6577" spans="1:2" x14ac:dyDescent="0.25">
      <c r="A6577" s="37" t="s">
        <v>16109</v>
      </c>
      <c r="B6577" s="38" t="s">
        <v>6637</v>
      </c>
    </row>
    <row r="6578" spans="1:2" x14ac:dyDescent="0.25">
      <c r="A6578" s="37" t="s">
        <v>16110</v>
      </c>
      <c r="B6578" s="38" t="s">
        <v>6638</v>
      </c>
    </row>
    <row r="6579" spans="1:2" x14ac:dyDescent="0.25">
      <c r="A6579" s="37" t="s">
        <v>16111</v>
      </c>
      <c r="B6579" s="38" t="s">
        <v>6639</v>
      </c>
    </row>
    <row r="6580" spans="1:2" x14ac:dyDescent="0.25">
      <c r="A6580" s="37" t="s">
        <v>16112</v>
      </c>
      <c r="B6580" s="38" t="s">
        <v>6640</v>
      </c>
    </row>
    <row r="6581" spans="1:2" x14ac:dyDescent="0.25">
      <c r="A6581" s="37" t="s">
        <v>16113</v>
      </c>
      <c r="B6581" s="38" t="s">
        <v>6641</v>
      </c>
    </row>
    <row r="6582" spans="1:2" x14ac:dyDescent="0.25">
      <c r="A6582" s="37" t="s">
        <v>16114</v>
      </c>
      <c r="B6582" s="38" t="s">
        <v>6642</v>
      </c>
    </row>
    <row r="6583" spans="1:2" x14ac:dyDescent="0.25">
      <c r="A6583" s="37" t="s">
        <v>16115</v>
      </c>
      <c r="B6583" s="38" t="s">
        <v>6643</v>
      </c>
    </row>
    <row r="6584" spans="1:2" x14ac:dyDescent="0.25">
      <c r="A6584" s="37" t="s">
        <v>16116</v>
      </c>
      <c r="B6584" s="38" t="s">
        <v>6644</v>
      </c>
    </row>
    <row r="6585" spans="1:2" x14ac:dyDescent="0.25">
      <c r="A6585" s="37" t="s">
        <v>16117</v>
      </c>
      <c r="B6585" s="38" t="s">
        <v>6645</v>
      </c>
    </row>
    <row r="6586" spans="1:2" x14ac:dyDescent="0.25">
      <c r="A6586" s="37" t="s">
        <v>16118</v>
      </c>
      <c r="B6586" s="38" t="s">
        <v>6646</v>
      </c>
    </row>
    <row r="6587" spans="1:2" x14ac:dyDescent="0.25">
      <c r="A6587" s="37" t="s">
        <v>16119</v>
      </c>
      <c r="B6587" s="38" t="s">
        <v>6647</v>
      </c>
    </row>
    <row r="6588" spans="1:2" x14ac:dyDescent="0.25">
      <c r="A6588" s="37" t="s">
        <v>16120</v>
      </c>
      <c r="B6588" s="38" t="s">
        <v>6648</v>
      </c>
    </row>
    <row r="6589" spans="1:2" x14ac:dyDescent="0.25">
      <c r="A6589" s="37" t="s">
        <v>16121</v>
      </c>
      <c r="B6589" s="38" t="s">
        <v>6649</v>
      </c>
    </row>
    <row r="6590" spans="1:2" x14ac:dyDescent="0.25">
      <c r="A6590" s="37" t="s">
        <v>16122</v>
      </c>
      <c r="B6590" s="38" t="s">
        <v>6650</v>
      </c>
    </row>
    <row r="6591" spans="1:2" x14ac:dyDescent="0.25">
      <c r="A6591" s="37" t="s">
        <v>16123</v>
      </c>
      <c r="B6591" s="38" t="s">
        <v>6651</v>
      </c>
    </row>
    <row r="6592" spans="1:2" x14ac:dyDescent="0.25">
      <c r="A6592" s="37" t="s">
        <v>16124</v>
      </c>
      <c r="B6592" s="38" t="s">
        <v>6652</v>
      </c>
    </row>
    <row r="6593" spans="1:2" x14ac:dyDescent="0.25">
      <c r="A6593" s="37" t="s">
        <v>16125</v>
      </c>
      <c r="B6593" s="38" t="s">
        <v>6653</v>
      </c>
    </row>
    <row r="6594" spans="1:2" x14ac:dyDescent="0.25">
      <c r="A6594" s="37" t="s">
        <v>16126</v>
      </c>
      <c r="B6594" s="38" t="s">
        <v>6654</v>
      </c>
    </row>
    <row r="6595" spans="1:2" x14ac:dyDescent="0.25">
      <c r="A6595" s="37" t="s">
        <v>16127</v>
      </c>
      <c r="B6595" s="38" t="s">
        <v>6655</v>
      </c>
    </row>
    <row r="6596" spans="1:2" x14ac:dyDescent="0.25">
      <c r="A6596" s="37" t="s">
        <v>16128</v>
      </c>
      <c r="B6596" s="38" t="s">
        <v>6656</v>
      </c>
    </row>
    <row r="6597" spans="1:2" x14ac:dyDescent="0.25">
      <c r="A6597" s="37" t="s">
        <v>16129</v>
      </c>
      <c r="B6597" s="38" t="s">
        <v>6657</v>
      </c>
    </row>
    <row r="6598" spans="1:2" x14ac:dyDescent="0.25">
      <c r="A6598" s="37" t="s">
        <v>16130</v>
      </c>
      <c r="B6598" s="38" t="s">
        <v>6658</v>
      </c>
    </row>
    <row r="6599" spans="1:2" x14ac:dyDescent="0.25">
      <c r="A6599" s="37" t="s">
        <v>16131</v>
      </c>
      <c r="B6599" s="38" t="s">
        <v>6659</v>
      </c>
    </row>
    <row r="6600" spans="1:2" x14ac:dyDescent="0.25">
      <c r="A6600" s="37" t="s">
        <v>16132</v>
      </c>
      <c r="B6600" s="38" t="s">
        <v>6660</v>
      </c>
    </row>
    <row r="6601" spans="1:2" x14ac:dyDescent="0.25">
      <c r="A6601" s="37" t="s">
        <v>16133</v>
      </c>
      <c r="B6601" s="38" t="s">
        <v>6661</v>
      </c>
    </row>
    <row r="6602" spans="1:2" x14ac:dyDescent="0.25">
      <c r="A6602" s="37" t="s">
        <v>16134</v>
      </c>
      <c r="B6602" s="38" t="s">
        <v>6662</v>
      </c>
    </row>
    <row r="6603" spans="1:2" x14ac:dyDescent="0.25">
      <c r="A6603" s="37" t="s">
        <v>16135</v>
      </c>
      <c r="B6603" s="38" t="s">
        <v>6663</v>
      </c>
    </row>
    <row r="6604" spans="1:2" x14ac:dyDescent="0.25">
      <c r="A6604" s="37" t="s">
        <v>16136</v>
      </c>
      <c r="B6604" s="38" t="s">
        <v>6664</v>
      </c>
    </row>
    <row r="6605" spans="1:2" x14ac:dyDescent="0.25">
      <c r="A6605" s="37" t="s">
        <v>16137</v>
      </c>
      <c r="B6605" s="38" t="s">
        <v>6665</v>
      </c>
    </row>
    <row r="6606" spans="1:2" x14ac:dyDescent="0.25">
      <c r="A6606" s="37" t="s">
        <v>16138</v>
      </c>
      <c r="B6606" s="38" t="s">
        <v>6666</v>
      </c>
    </row>
    <row r="6607" spans="1:2" x14ac:dyDescent="0.25">
      <c r="A6607" s="37" t="s">
        <v>16139</v>
      </c>
      <c r="B6607" s="38" t="s">
        <v>6667</v>
      </c>
    </row>
    <row r="6608" spans="1:2" x14ac:dyDescent="0.25">
      <c r="A6608" s="37" t="s">
        <v>16140</v>
      </c>
      <c r="B6608" s="38" t="s">
        <v>6668</v>
      </c>
    </row>
    <row r="6609" spans="1:2" x14ac:dyDescent="0.25">
      <c r="A6609" s="37" t="s">
        <v>16141</v>
      </c>
      <c r="B6609" s="38" t="s">
        <v>6669</v>
      </c>
    </row>
    <row r="6610" spans="1:2" x14ac:dyDescent="0.25">
      <c r="A6610" s="37" t="s">
        <v>16142</v>
      </c>
      <c r="B6610" s="38" t="s">
        <v>6670</v>
      </c>
    </row>
    <row r="6611" spans="1:2" x14ac:dyDescent="0.25">
      <c r="A6611" s="37" t="s">
        <v>16143</v>
      </c>
      <c r="B6611" s="38" t="s">
        <v>6671</v>
      </c>
    </row>
    <row r="6612" spans="1:2" x14ac:dyDescent="0.25">
      <c r="A6612" s="37" t="s">
        <v>16144</v>
      </c>
      <c r="B6612" s="38" t="s">
        <v>6672</v>
      </c>
    </row>
    <row r="6613" spans="1:2" x14ac:dyDescent="0.25">
      <c r="A6613" s="37" t="s">
        <v>16145</v>
      </c>
      <c r="B6613" s="38" t="s">
        <v>6673</v>
      </c>
    </row>
    <row r="6614" spans="1:2" x14ac:dyDescent="0.25">
      <c r="A6614" s="37" t="s">
        <v>16146</v>
      </c>
      <c r="B6614" s="38" t="s">
        <v>6674</v>
      </c>
    </row>
    <row r="6615" spans="1:2" x14ac:dyDescent="0.25">
      <c r="A6615" s="37" t="s">
        <v>16147</v>
      </c>
      <c r="B6615" s="38" t="s">
        <v>6675</v>
      </c>
    </row>
    <row r="6616" spans="1:2" x14ac:dyDescent="0.25">
      <c r="A6616" s="37" t="s">
        <v>16148</v>
      </c>
      <c r="B6616" s="38" t="s">
        <v>6676</v>
      </c>
    </row>
    <row r="6617" spans="1:2" x14ac:dyDescent="0.25">
      <c r="A6617" s="37" t="s">
        <v>16149</v>
      </c>
      <c r="B6617" s="38" t="s">
        <v>6677</v>
      </c>
    </row>
    <row r="6618" spans="1:2" x14ac:dyDescent="0.25">
      <c r="A6618" s="37" t="s">
        <v>16150</v>
      </c>
      <c r="B6618" s="38" t="s">
        <v>6678</v>
      </c>
    </row>
    <row r="6619" spans="1:2" x14ac:dyDescent="0.25">
      <c r="A6619" s="37" t="s">
        <v>16151</v>
      </c>
      <c r="B6619" s="38" t="s">
        <v>6679</v>
      </c>
    </row>
    <row r="6620" spans="1:2" x14ac:dyDescent="0.25">
      <c r="A6620" s="37" t="s">
        <v>16152</v>
      </c>
      <c r="B6620" s="38" t="s">
        <v>6680</v>
      </c>
    </row>
    <row r="6621" spans="1:2" x14ac:dyDescent="0.25">
      <c r="A6621" s="37" t="s">
        <v>16153</v>
      </c>
      <c r="B6621" s="38" t="s">
        <v>6681</v>
      </c>
    </row>
    <row r="6622" spans="1:2" x14ac:dyDescent="0.25">
      <c r="A6622" s="37" t="s">
        <v>16154</v>
      </c>
      <c r="B6622" s="38" t="s">
        <v>6682</v>
      </c>
    </row>
    <row r="6623" spans="1:2" x14ac:dyDescent="0.25">
      <c r="A6623" s="37" t="s">
        <v>16155</v>
      </c>
      <c r="B6623" s="38" t="s">
        <v>6683</v>
      </c>
    </row>
    <row r="6624" spans="1:2" x14ac:dyDescent="0.25">
      <c r="A6624" s="37" t="s">
        <v>16156</v>
      </c>
      <c r="B6624" s="38" t="s">
        <v>6684</v>
      </c>
    </row>
    <row r="6625" spans="1:2" x14ac:dyDescent="0.25">
      <c r="A6625" s="37" t="s">
        <v>16157</v>
      </c>
      <c r="B6625" s="38" t="s">
        <v>6685</v>
      </c>
    </row>
    <row r="6626" spans="1:2" x14ac:dyDescent="0.25">
      <c r="A6626" s="37" t="s">
        <v>16158</v>
      </c>
      <c r="B6626" s="38" t="s">
        <v>6686</v>
      </c>
    </row>
    <row r="6627" spans="1:2" x14ac:dyDescent="0.25">
      <c r="A6627" s="37" t="s">
        <v>16159</v>
      </c>
      <c r="B6627" s="38" t="s">
        <v>6687</v>
      </c>
    </row>
    <row r="6628" spans="1:2" x14ac:dyDescent="0.25">
      <c r="A6628" s="37" t="s">
        <v>16160</v>
      </c>
      <c r="B6628" s="38" t="s">
        <v>6688</v>
      </c>
    </row>
    <row r="6629" spans="1:2" x14ac:dyDescent="0.25">
      <c r="A6629" s="37" t="s">
        <v>16161</v>
      </c>
      <c r="B6629" s="38" t="s">
        <v>6689</v>
      </c>
    </row>
    <row r="6630" spans="1:2" x14ac:dyDescent="0.25">
      <c r="A6630" s="37" t="s">
        <v>16162</v>
      </c>
      <c r="B6630" s="38" t="s">
        <v>6690</v>
      </c>
    </row>
    <row r="6631" spans="1:2" x14ac:dyDescent="0.25">
      <c r="A6631" s="37" t="s">
        <v>16163</v>
      </c>
      <c r="B6631" s="38" t="s">
        <v>6691</v>
      </c>
    </row>
    <row r="6632" spans="1:2" x14ac:dyDescent="0.25">
      <c r="A6632" s="37" t="s">
        <v>16164</v>
      </c>
      <c r="B6632" s="38" t="s">
        <v>6692</v>
      </c>
    </row>
    <row r="6633" spans="1:2" x14ac:dyDescent="0.25">
      <c r="A6633" s="37" t="s">
        <v>16165</v>
      </c>
      <c r="B6633" s="38" t="s">
        <v>6693</v>
      </c>
    </row>
    <row r="6634" spans="1:2" x14ac:dyDescent="0.25">
      <c r="A6634" s="37" t="s">
        <v>16166</v>
      </c>
      <c r="B6634" s="38" t="s">
        <v>6694</v>
      </c>
    </row>
    <row r="6635" spans="1:2" x14ac:dyDescent="0.25">
      <c r="A6635" s="37" t="s">
        <v>16167</v>
      </c>
      <c r="B6635" s="38" t="s">
        <v>6695</v>
      </c>
    </row>
    <row r="6636" spans="1:2" x14ac:dyDescent="0.25">
      <c r="A6636" s="37" t="s">
        <v>16168</v>
      </c>
      <c r="B6636" s="38" t="s">
        <v>6696</v>
      </c>
    </row>
    <row r="6637" spans="1:2" x14ac:dyDescent="0.25">
      <c r="A6637" s="37" t="s">
        <v>16169</v>
      </c>
      <c r="B6637" s="38" t="s">
        <v>6697</v>
      </c>
    </row>
    <row r="6638" spans="1:2" x14ac:dyDescent="0.25">
      <c r="A6638" s="37" t="s">
        <v>16170</v>
      </c>
      <c r="B6638" s="38" t="s">
        <v>6698</v>
      </c>
    </row>
    <row r="6639" spans="1:2" x14ac:dyDescent="0.25">
      <c r="A6639" s="37" t="s">
        <v>16171</v>
      </c>
      <c r="B6639" s="38" t="s">
        <v>6699</v>
      </c>
    </row>
    <row r="6640" spans="1:2" x14ac:dyDescent="0.25">
      <c r="A6640" s="37" t="s">
        <v>16172</v>
      </c>
      <c r="B6640" s="38" t="s">
        <v>6700</v>
      </c>
    </row>
    <row r="6641" spans="1:2" x14ac:dyDescent="0.25">
      <c r="A6641" s="37" t="s">
        <v>16173</v>
      </c>
      <c r="B6641" s="38" t="s">
        <v>6701</v>
      </c>
    </row>
    <row r="6642" spans="1:2" x14ac:dyDescent="0.25">
      <c r="A6642" s="37" t="s">
        <v>16174</v>
      </c>
      <c r="B6642" s="38" t="s">
        <v>6702</v>
      </c>
    </row>
    <row r="6643" spans="1:2" x14ac:dyDescent="0.25">
      <c r="A6643" s="37" t="s">
        <v>16175</v>
      </c>
      <c r="B6643" s="38" t="s">
        <v>6703</v>
      </c>
    </row>
    <row r="6644" spans="1:2" x14ac:dyDescent="0.25">
      <c r="A6644" s="37" t="s">
        <v>16176</v>
      </c>
      <c r="B6644" s="38" t="s">
        <v>6704</v>
      </c>
    </row>
    <row r="6645" spans="1:2" x14ac:dyDescent="0.25">
      <c r="A6645" s="37" t="s">
        <v>16177</v>
      </c>
      <c r="B6645" s="38" t="s">
        <v>6705</v>
      </c>
    </row>
    <row r="6646" spans="1:2" x14ac:dyDescent="0.25">
      <c r="A6646" s="37" t="s">
        <v>16178</v>
      </c>
      <c r="B6646" s="38" t="s">
        <v>6706</v>
      </c>
    </row>
    <row r="6647" spans="1:2" x14ac:dyDescent="0.25">
      <c r="A6647" s="37" t="s">
        <v>16179</v>
      </c>
      <c r="B6647" s="38" t="s">
        <v>6707</v>
      </c>
    </row>
    <row r="6648" spans="1:2" x14ac:dyDescent="0.25">
      <c r="A6648" s="37" t="s">
        <v>16180</v>
      </c>
      <c r="B6648" s="38" t="s">
        <v>6708</v>
      </c>
    </row>
    <row r="6649" spans="1:2" x14ac:dyDescent="0.25">
      <c r="A6649" s="37" t="s">
        <v>16181</v>
      </c>
      <c r="B6649" s="38" t="s">
        <v>6709</v>
      </c>
    </row>
    <row r="6650" spans="1:2" x14ac:dyDescent="0.25">
      <c r="A6650" s="37" t="s">
        <v>16182</v>
      </c>
      <c r="B6650" s="38" t="s">
        <v>6710</v>
      </c>
    </row>
    <row r="6651" spans="1:2" x14ac:dyDescent="0.25">
      <c r="A6651" s="37" t="s">
        <v>16183</v>
      </c>
      <c r="B6651" s="38" t="s">
        <v>6711</v>
      </c>
    </row>
    <row r="6652" spans="1:2" x14ac:dyDescent="0.25">
      <c r="A6652" s="37" t="s">
        <v>16184</v>
      </c>
      <c r="B6652" s="38" t="s">
        <v>6712</v>
      </c>
    </row>
    <row r="6653" spans="1:2" x14ac:dyDescent="0.25">
      <c r="A6653" s="37" t="s">
        <v>16185</v>
      </c>
      <c r="B6653" s="38" t="s">
        <v>6713</v>
      </c>
    </row>
    <row r="6654" spans="1:2" x14ac:dyDescent="0.25">
      <c r="A6654" s="37" t="s">
        <v>16186</v>
      </c>
      <c r="B6654" s="38" t="s">
        <v>6714</v>
      </c>
    </row>
    <row r="6655" spans="1:2" x14ac:dyDescent="0.25">
      <c r="A6655" s="37" t="s">
        <v>16187</v>
      </c>
      <c r="B6655" s="38" t="s">
        <v>6715</v>
      </c>
    </row>
    <row r="6656" spans="1:2" x14ac:dyDescent="0.25">
      <c r="A6656" s="37" t="s">
        <v>16188</v>
      </c>
      <c r="B6656" s="38" t="s">
        <v>6716</v>
      </c>
    </row>
    <row r="6657" spans="1:2" x14ac:dyDescent="0.25">
      <c r="A6657" s="37" t="s">
        <v>16189</v>
      </c>
      <c r="B6657" s="38" t="s">
        <v>6717</v>
      </c>
    </row>
    <row r="6658" spans="1:2" x14ac:dyDescent="0.25">
      <c r="A6658" s="37" t="s">
        <v>16190</v>
      </c>
      <c r="B6658" s="38" t="s">
        <v>6718</v>
      </c>
    </row>
    <row r="6659" spans="1:2" x14ac:dyDescent="0.25">
      <c r="A6659" s="37" t="s">
        <v>16191</v>
      </c>
      <c r="B6659" s="38" t="s">
        <v>6719</v>
      </c>
    </row>
    <row r="6660" spans="1:2" x14ac:dyDescent="0.25">
      <c r="A6660" s="37" t="s">
        <v>16192</v>
      </c>
      <c r="B6660" s="38" t="s">
        <v>6720</v>
      </c>
    </row>
    <row r="6661" spans="1:2" x14ac:dyDescent="0.25">
      <c r="A6661" s="37" t="s">
        <v>16193</v>
      </c>
      <c r="B6661" s="38" t="s">
        <v>6721</v>
      </c>
    </row>
    <row r="6662" spans="1:2" x14ac:dyDescent="0.25">
      <c r="A6662" s="37" t="s">
        <v>16194</v>
      </c>
      <c r="B6662" s="38" t="s">
        <v>6722</v>
      </c>
    </row>
    <row r="6663" spans="1:2" x14ac:dyDescent="0.25">
      <c r="A6663" s="37" t="s">
        <v>16195</v>
      </c>
      <c r="B6663" s="38" t="s">
        <v>6723</v>
      </c>
    </row>
    <row r="6664" spans="1:2" x14ac:dyDescent="0.25">
      <c r="A6664" s="37" t="s">
        <v>16196</v>
      </c>
      <c r="B6664" s="38" t="s">
        <v>6724</v>
      </c>
    </row>
    <row r="6665" spans="1:2" x14ac:dyDescent="0.25">
      <c r="A6665" s="37" t="s">
        <v>16197</v>
      </c>
      <c r="B6665" s="38" t="s">
        <v>6725</v>
      </c>
    </row>
    <row r="6666" spans="1:2" x14ac:dyDescent="0.25">
      <c r="A6666" s="37" t="s">
        <v>16198</v>
      </c>
      <c r="B6666" s="38" t="s">
        <v>6726</v>
      </c>
    </row>
    <row r="6667" spans="1:2" x14ac:dyDescent="0.25">
      <c r="A6667" s="37" t="s">
        <v>16199</v>
      </c>
      <c r="B6667" s="38" t="s">
        <v>6727</v>
      </c>
    </row>
    <row r="6668" spans="1:2" x14ac:dyDescent="0.25">
      <c r="A6668" s="37" t="s">
        <v>16200</v>
      </c>
      <c r="B6668" s="38" t="s">
        <v>6728</v>
      </c>
    </row>
    <row r="6669" spans="1:2" x14ac:dyDescent="0.25">
      <c r="A6669" s="37" t="s">
        <v>16201</v>
      </c>
      <c r="B6669" s="38" t="s">
        <v>6729</v>
      </c>
    </row>
    <row r="6670" spans="1:2" x14ac:dyDescent="0.25">
      <c r="A6670" s="37" t="s">
        <v>16202</v>
      </c>
      <c r="B6670" s="38" t="s">
        <v>6730</v>
      </c>
    </row>
    <row r="6671" spans="1:2" x14ac:dyDescent="0.25">
      <c r="A6671" s="37" t="s">
        <v>16203</v>
      </c>
      <c r="B6671" s="38" t="s">
        <v>6731</v>
      </c>
    </row>
    <row r="6672" spans="1:2" x14ac:dyDescent="0.25">
      <c r="A6672" s="37" t="s">
        <v>16204</v>
      </c>
      <c r="B6672" s="38" t="s">
        <v>6732</v>
      </c>
    </row>
    <row r="6673" spans="1:2" x14ac:dyDescent="0.25">
      <c r="A6673" s="37" t="s">
        <v>16205</v>
      </c>
      <c r="B6673" s="38" t="s">
        <v>6733</v>
      </c>
    </row>
    <row r="6674" spans="1:2" x14ac:dyDescent="0.25">
      <c r="A6674" s="37" t="s">
        <v>16206</v>
      </c>
      <c r="B6674" s="38" t="s">
        <v>6734</v>
      </c>
    </row>
    <row r="6675" spans="1:2" x14ac:dyDescent="0.25">
      <c r="A6675" s="37" t="s">
        <v>16207</v>
      </c>
      <c r="B6675" s="38" t="s">
        <v>6735</v>
      </c>
    </row>
    <row r="6676" spans="1:2" x14ac:dyDescent="0.25">
      <c r="A6676" s="37" t="s">
        <v>16208</v>
      </c>
      <c r="B6676" s="38" t="s">
        <v>6736</v>
      </c>
    </row>
    <row r="6677" spans="1:2" x14ac:dyDescent="0.25">
      <c r="A6677" s="37" t="s">
        <v>16209</v>
      </c>
      <c r="B6677" s="38" t="s">
        <v>6737</v>
      </c>
    </row>
    <row r="6678" spans="1:2" x14ac:dyDescent="0.25">
      <c r="A6678" s="37" t="s">
        <v>16210</v>
      </c>
      <c r="B6678" s="38" t="s">
        <v>6738</v>
      </c>
    </row>
    <row r="6679" spans="1:2" x14ac:dyDescent="0.25">
      <c r="A6679" s="37" t="s">
        <v>16211</v>
      </c>
      <c r="B6679" s="38" t="s">
        <v>6739</v>
      </c>
    </row>
    <row r="6680" spans="1:2" x14ac:dyDescent="0.25">
      <c r="A6680" s="37" t="s">
        <v>16212</v>
      </c>
      <c r="B6680" s="38" t="s">
        <v>6740</v>
      </c>
    </row>
    <row r="6681" spans="1:2" x14ac:dyDescent="0.25">
      <c r="A6681" s="37" t="s">
        <v>16213</v>
      </c>
      <c r="B6681" s="38" t="s">
        <v>6741</v>
      </c>
    </row>
    <row r="6682" spans="1:2" x14ac:dyDescent="0.25">
      <c r="A6682" s="37" t="s">
        <v>16214</v>
      </c>
      <c r="B6682" s="38" t="s">
        <v>6742</v>
      </c>
    </row>
    <row r="6683" spans="1:2" x14ac:dyDescent="0.25">
      <c r="A6683" s="37" t="s">
        <v>16215</v>
      </c>
      <c r="B6683" s="38" t="s">
        <v>6743</v>
      </c>
    </row>
    <row r="6684" spans="1:2" x14ac:dyDescent="0.25">
      <c r="A6684" s="37" t="s">
        <v>16216</v>
      </c>
      <c r="B6684" s="38" t="s">
        <v>6744</v>
      </c>
    </row>
    <row r="6685" spans="1:2" x14ac:dyDescent="0.25">
      <c r="A6685" s="37" t="s">
        <v>16217</v>
      </c>
      <c r="B6685" s="38" t="s">
        <v>6745</v>
      </c>
    </row>
    <row r="6686" spans="1:2" x14ac:dyDescent="0.25">
      <c r="A6686" s="37" t="s">
        <v>16218</v>
      </c>
      <c r="B6686" s="38" t="s">
        <v>6746</v>
      </c>
    </row>
    <row r="6687" spans="1:2" x14ac:dyDescent="0.25">
      <c r="A6687" s="37" t="s">
        <v>16219</v>
      </c>
      <c r="B6687" s="38" t="s">
        <v>6747</v>
      </c>
    </row>
    <row r="6688" spans="1:2" x14ac:dyDescent="0.25">
      <c r="A6688" s="37" t="s">
        <v>16220</v>
      </c>
      <c r="B6688" s="38" t="s">
        <v>6748</v>
      </c>
    </row>
    <row r="6689" spans="1:2" x14ac:dyDescent="0.25">
      <c r="A6689" s="37" t="s">
        <v>16221</v>
      </c>
      <c r="B6689" s="38" t="s">
        <v>6749</v>
      </c>
    </row>
    <row r="6690" spans="1:2" x14ac:dyDescent="0.25">
      <c r="A6690" s="37" t="s">
        <v>16222</v>
      </c>
      <c r="B6690" s="38" t="s">
        <v>6750</v>
      </c>
    </row>
    <row r="6691" spans="1:2" x14ac:dyDescent="0.25">
      <c r="A6691" s="37" t="s">
        <v>16223</v>
      </c>
      <c r="B6691" s="38" t="s">
        <v>6751</v>
      </c>
    </row>
    <row r="6692" spans="1:2" x14ac:dyDescent="0.25">
      <c r="A6692" s="37" t="s">
        <v>16224</v>
      </c>
      <c r="B6692" s="38" t="s">
        <v>6752</v>
      </c>
    </row>
    <row r="6693" spans="1:2" x14ac:dyDescent="0.25">
      <c r="A6693" s="37" t="s">
        <v>16225</v>
      </c>
      <c r="B6693" s="38" t="s">
        <v>6753</v>
      </c>
    </row>
    <row r="6694" spans="1:2" x14ac:dyDescent="0.25">
      <c r="A6694" s="37" t="s">
        <v>16226</v>
      </c>
      <c r="B6694" s="38" t="s">
        <v>6754</v>
      </c>
    </row>
    <row r="6695" spans="1:2" x14ac:dyDescent="0.25">
      <c r="A6695" s="37" t="s">
        <v>16227</v>
      </c>
      <c r="B6695" s="38" t="s">
        <v>6755</v>
      </c>
    </row>
    <row r="6696" spans="1:2" x14ac:dyDescent="0.25">
      <c r="A6696" s="37" t="s">
        <v>16228</v>
      </c>
      <c r="B6696" s="38" t="s">
        <v>6756</v>
      </c>
    </row>
    <row r="6697" spans="1:2" x14ac:dyDescent="0.25">
      <c r="A6697" s="37" t="s">
        <v>16229</v>
      </c>
      <c r="B6697" s="38" t="s">
        <v>6757</v>
      </c>
    </row>
    <row r="6698" spans="1:2" x14ac:dyDescent="0.25">
      <c r="A6698" s="37" t="s">
        <v>16230</v>
      </c>
      <c r="B6698" s="38" t="s">
        <v>6758</v>
      </c>
    </row>
    <row r="6699" spans="1:2" x14ac:dyDescent="0.25">
      <c r="A6699" s="37" t="s">
        <v>16231</v>
      </c>
      <c r="B6699" s="38" t="s">
        <v>6759</v>
      </c>
    </row>
    <row r="6700" spans="1:2" x14ac:dyDescent="0.25">
      <c r="A6700" s="37" t="s">
        <v>16232</v>
      </c>
      <c r="B6700" s="38" t="s">
        <v>6760</v>
      </c>
    </row>
    <row r="6701" spans="1:2" x14ac:dyDescent="0.25">
      <c r="A6701" s="37" t="s">
        <v>16233</v>
      </c>
      <c r="B6701" s="38" t="s">
        <v>6761</v>
      </c>
    </row>
    <row r="6702" spans="1:2" x14ac:dyDescent="0.25">
      <c r="A6702" s="37" t="s">
        <v>16234</v>
      </c>
      <c r="B6702" s="38" t="s">
        <v>6762</v>
      </c>
    </row>
    <row r="6703" spans="1:2" x14ac:dyDescent="0.25">
      <c r="A6703" s="37" t="s">
        <v>16235</v>
      </c>
      <c r="B6703" s="38" t="s">
        <v>6763</v>
      </c>
    </row>
    <row r="6704" spans="1:2" x14ac:dyDescent="0.25">
      <c r="A6704" s="37" t="s">
        <v>16236</v>
      </c>
      <c r="B6704" s="38" t="s">
        <v>6764</v>
      </c>
    </row>
    <row r="6705" spans="1:2" x14ac:dyDescent="0.25">
      <c r="A6705" s="37" t="s">
        <v>16237</v>
      </c>
      <c r="B6705" s="38" t="s">
        <v>6765</v>
      </c>
    </row>
    <row r="6706" spans="1:2" x14ac:dyDescent="0.25">
      <c r="A6706" s="37" t="s">
        <v>16238</v>
      </c>
      <c r="B6706" s="38" t="s">
        <v>6766</v>
      </c>
    </row>
    <row r="6707" spans="1:2" x14ac:dyDescent="0.25">
      <c r="A6707" s="37" t="s">
        <v>16239</v>
      </c>
      <c r="B6707" s="38" t="s">
        <v>6767</v>
      </c>
    </row>
    <row r="6708" spans="1:2" x14ac:dyDescent="0.25">
      <c r="A6708" s="37" t="s">
        <v>16240</v>
      </c>
      <c r="B6708" s="38" t="s">
        <v>6768</v>
      </c>
    </row>
    <row r="6709" spans="1:2" x14ac:dyDescent="0.25">
      <c r="A6709" s="37" t="s">
        <v>16241</v>
      </c>
      <c r="B6709" s="38" t="s">
        <v>6769</v>
      </c>
    </row>
    <row r="6710" spans="1:2" x14ac:dyDescent="0.25">
      <c r="A6710" s="37" t="s">
        <v>16242</v>
      </c>
      <c r="B6710" s="38" t="s">
        <v>6770</v>
      </c>
    </row>
    <row r="6711" spans="1:2" x14ac:dyDescent="0.25">
      <c r="A6711" s="37" t="s">
        <v>16243</v>
      </c>
      <c r="B6711" s="38" t="s">
        <v>6771</v>
      </c>
    </row>
    <row r="6712" spans="1:2" x14ac:dyDescent="0.25">
      <c r="A6712" s="37" t="s">
        <v>16244</v>
      </c>
      <c r="B6712" s="38" t="s">
        <v>6772</v>
      </c>
    </row>
    <row r="6713" spans="1:2" x14ac:dyDescent="0.25">
      <c r="A6713" s="37" t="s">
        <v>16245</v>
      </c>
      <c r="B6713" s="38" t="s">
        <v>6773</v>
      </c>
    </row>
    <row r="6714" spans="1:2" x14ac:dyDescent="0.25">
      <c r="A6714" s="37" t="s">
        <v>16246</v>
      </c>
      <c r="B6714" s="38" t="s">
        <v>6774</v>
      </c>
    </row>
    <row r="6715" spans="1:2" x14ac:dyDescent="0.25">
      <c r="A6715" s="37" t="s">
        <v>16247</v>
      </c>
      <c r="B6715" s="38" t="s">
        <v>6775</v>
      </c>
    </row>
    <row r="6716" spans="1:2" x14ac:dyDescent="0.25">
      <c r="A6716" s="37" t="s">
        <v>16248</v>
      </c>
      <c r="B6716" s="38" t="s">
        <v>6776</v>
      </c>
    </row>
    <row r="6717" spans="1:2" x14ac:dyDescent="0.25">
      <c r="A6717" s="37" t="s">
        <v>16249</v>
      </c>
      <c r="B6717" s="38" t="s">
        <v>6777</v>
      </c>
    </row>
    <row r="6718" spans="1:2" x14ac:dyDescent="0.25">
      <c r="A6718" s="37" t="s">
        <v>16250</v>
      </c>
      <c r="B6718" s="38" t="s">
        <v>6778</v>
      </c>
    </row>
    <row r="6719" spans="1:2" x14ac:dyDescent="0.25">
      <c r="A6719" s="37" t="s">
        <v>16251</v>
      </c>
      <c r="B6719" s="38" t="s">
        <v>6779</v>
      </c>
    </row>
    <row r="6720" spans="1:2" x14ac:dyDescent="0.25">
      <c r="A6720" s="37" t="s">
        <v>16252</v>
      </c>
      <c r="B6720" s="38" t="s">
        <v>6780</v>
      </c>
    </row>
    <row r="6721" spans="1:2" x14ac:dyDescent="0.25">
      <c r="A6721" s="37" t="s">
        <v>16253</v>
      </c>
      <c r="B6721" s="38" t="s">
        <v>6781</v>
      </c>
    </row>
    <row r="6722" spans="1:2" x14ac:dyDescent="0.25">
      <c r="A6722" s="37" t="s">
        <v>16254</v>
      </c>
      <c r="B6722" s="38" t="s">
        <v>6782</v>
      </c>
    </row>
    <row r="6723" spans="1:2" x14ac:dyDescent="0.25">
      <c r="A6723" s="37" t="s">
        <v>16255</v>
      </c>
      <c r="B6723" s="38" t="s">
        <v>6783</v>
      </c>
    </row>
    <row r="6724" spans="1:2" x14ac:dyDescent="0.25">
      <c r="A6724" s="37" t="s">
        <v>16256</v>
      </c>
      <c r="B6724" s="38" t="s">
        <v>6784</v>
      </c>
    </row>
    <row r="6725" spans="1:2" x14ac:dyDescent="0.25">
      <c r="A6725" s="37" t="s">
        <v>16257</v>
      </c>
      <c r="B6725" s="38" t="s">
        <v>6785</v>
      </c>
    </row>
    <row r="6726" spans="1:2" x14ac:dyDescent="0.25">
      <c r="A6726" s="37" t="s">
        <v>16258</v>
      </c>
      <c r="B6726" s="38" t="s">
        <v>6786</v>
      </c>
    </row>
    <row r="6727" spans="1:2" x14ac:dyDescent="0.25">
      <c r="A6727" s="37" t="s">
        <v>16259</v>
      </c>
      <c r="B6727" s="38" t="s">
        <v>6787</v>
      </c>
    </row>
    <row r="6728" spans="1:2" x14ac:dyDescent="0.25">
      <c r="A6728" s="37" t="s">
        <v>16260</v>
      </c>
      <c r="B6728" s="38" t="s">
        <v>6788</v>
      </c>
    </row>
    <row r="6729" spans="1:2" x14ac:dyDescent="0.25">
      <c r="A6729" s="37" t="s">
        <v>16261</v>
      </c>
      <c r="B6729" s="38" t="s">
        <v>6789</v>
      </c>
    </row>
    <row r="6730" spans="1:2" x14ac:dyDescent="0.25">
      <c r="A6730" s="37" t="s">
        <v>16262</v>
      </c>
      <c r="B6730" s="38" t="s">
        <v>6790</v>
      </c>
    </row>
    <row r="6731" spans="1:2" x14ac:dyDescent="0.25">
      <c r="A6731" s="37" t="s">
        <v>16263</v>
      </c>
      <c r="B6731" s="38" t="s">
        <v>6791</v>
      </c>
    </row>
    <row r="6732" spans="1:2" x14ac:dyDescent="0.25">
      <c r="A6732" s="37" t="s">
        <v>16264</v>
      </c>
      <c r="B6732" s="38" t="s">
        <v>6792</v>
      </c>
    </row>
    <row r="6733" spans="1:2" x14ac:dyDescent="0.25">
      <c r="A6733" s="37" t="s">
        <v>16265</v>
      </c>
      <c r="B6733" s="38" t="s">
        <v>6793</v>
      </c>
    </row>
    <row r="6734" spans="1:2" x14ac:dyDescent="0.25">
      <c r="A6734" s="37" t="s">
        <v>16266</v>
      </c>
      <c r="B6734" s="38" t="s">
        <v>6794</v>
      </c>
    </row>
    <row r="6735" spans="1:2" x14ac:dyDescent="0.25">
      <c r="A6735" s="37" t="s">
        <v>16267</v>
      </c>
      <c r="B6735" s="38" t="s">
        <v>6795</v>
      </c>
    </row>
    <row r="6736" spans="1:2" x14ac:dyDescent="0.25">
      <c r="A6736" s="37" t="s">
        <v>16268</v>
      </c>
      <c r="B6736" s="38" t="s">
        <v>6796</v>
      </c>
    </row>
    <row r="6737" spans="1:2" x14ac:dyDescent="0.25">
      <c r="A6737" s="37" t="s">
        <v>16269</v>
      </c>
      <c r="B6737" s="38" t="s">
        <v>6797</v>
      </c>
    </row>
    <row r="6738" spans="1:2" x14ac:dyDescent="0.25">
      <c r="A6738" s="37" t="s">
        <v>16270</v>
      </c>
      <c r="B6738" s="38" t="s">
        <v>6798</v>
      </c>
    </row>
    <row r="6739" spans="1:2" x14ac:dyDescent="0.25">
      <c r="A6739" s="37" t="s">
        <v>16271</v>
      </c>
      <c r="B6739" s="38" t="s">
        <v>6799</v>
      </c>
    </row>
    <row r="6740" spans="1:2" x14ac:dyDescent="0.25">
      <c r="A6740" s="37" t="s">
        <v>16272</v>
      </c>
      <c r="B6740" s="38" t="s">
        <v>6800</v>
      </c>
    </row>
    <row r="6741" spans="1:2" x14ac:dyDescent="0.25">
      <c r="A6741" s="37" t="s">
        <v>16273</v>
      </c>
      <c r="B6741" s="38" t="s">
        <v>6801</v>
      </c>
    </row>
    <row r="6742" spans="1:2" x14ac:dyDescent="0.25">
      <c r="A6742" s="37" t="s">
        <v>16274</v>
      </c>
      <c r="B6742" s="38" t="s">
        <v>6802</v>
      </c>
    </row>
    <row r="6743" spans="1:2" x14ac:dyDescent="0.25">
      <c r="A6743" s="37" t="s">
        <v>16275</v>
      </c>
      <c r="B6743" s="38" t="s">
        <v>6803</v>
      </c>
    </row>
    <row r="6744" spans="1:2" x14ac:dyDescent="0.25">
      <c r="A6744" s="37" t="s">
        <v>16276</v>
      </c>
      <c r="B6744" s="38" t="s">
        <v>6804</v>
      </c>
    </row>
    <row r="6745" spans="1:2" x14ac:dyDescent="0.25">
      <c r="A6745" s="37" t="s">
        <v>16277</v>
      </c>
      <c r="B6745" s="38" t="s">
        <v>6805</v>
      </c>
    </row>
    <row r="6746" spans="1:2" x14ac:dyDescent="0.25">
      <c r="A6746" s="37" t="s">
        <v>16278</v>
      </c>
      <c r="B6746" s="38" t="s">
        <v>6806</v>
      </c>
    </row>
    <row r="6747" spans="1:2" x14ac:dyDescent="0.25">
      <c r="A6747" s="37" t="s">
        <v>16279</v>
      </c>
      <c r="B6747" s="38" t="s">
        <v>6807</v>
      </c>
    </row>
    <row r="6748" spans="1:2" x14ac:dyDescent="0.25">
      <c r="A6748" s="37" t="s">
        <v>16280</v>
      </c>
      <c r="B6748" s="38" t="s">
        <v>6808</v>
      </c>
    </row>
    <row r="6749" spans="1:2" x14ac:dyDescent="0.25">
      <c r="A6749" s="37" t="s">
        <v>16281</v>
      </c>
      <c r="B6749" s="38" t="s">
        <v>6809</v>
      </c>
    </row>
    <row r="6750" spans="1:2" x14ac:dyDescent="0.25">
      <c r="A6750" s="37" t="s">
        <v>16282</v>
      </c>
      <c r="B6750" s="38" t="s">
        <v>6810</v>
      </c>
    </row>
    <row r="6751" spans="1:2" x14ac:dyDescent="0.25">
      <c r="A6751" s="37" t="s">
        <v>16283</v>
      </c>
      <c r="B6751" s="38" t="s">
        <v>6811</v>
      </c>
    </row>
    <row r="6752" spans="1:2" x14ac:dyDescent="0.25">
      <c r="A6752" s="37" t="s">
        <v>16284</v>
      </c>
      <c r="B6752" s="38" t="s">
        <v>6812</v>
      </c>
    </row>
    <row r="6753" spans="1:2" x14ac:dyDescent="0.25">
      <c r="A6753" s="37" t="s">
        <v>16285</v>
      </c>
      <c r="B6753" s="38" t="s">
        <v>6813</v>
      </c>
    </row>
    <row r="6754" spans="1:2" x14ac:dyDescent="0.25">
      <c r="A6754" s="37" t="s">
        <v>16286</v>
      </c>
      <c r="B6754" s="38" t="s">
        <v>6814</v>
      </c>
    </row>
    <row r="6755" spans="1:2" x14ac:dyDescent="0.25">
      <c r="A6755" s="37" t="s">
        <v>16287</v>
      </c>
      <c r="B6755" s="38" t="s">
        <v>6815</v>
      </c>
    </row>
    <row r="6756" spans="1:2" x14ac:dyDescent="0.25">
      <c r="A6756" s="37" t="s">
        <v>16288</v>
      </c>
      <c r="B6756" s="38" t="s">
        <v>6816</v>
      </c>
    </row>
    <row r="6757" spans="1:2" x14ac:dyDescent="0.25">
      <c r="A6757" s="37" t="s">
        <v>16289</v>
      </c>
      <c r="B6757" s="38" t="s">
        <v>6817</v>
      </c>
    </row>
    <row r="6758" spans="1:2" x14ac:dyDescent="0.25">
      <c r="A6758" s="37" t="s">
        <v>16290</v>
      </c>
      <c r="B6758" s="38" t="s">
        <v>6818</v>
      </c>
    </row>
    <row r="6759" spans="1:2" x14ac:dyDescent="0.25">
      <c r="A6759" s="37" t="s">
        <v>16291</v>
      </c>
      <c r="B6759" s="38" t="s">
        <v>6819</v>
      </c>
    </row>
    <row r="6760" spans="1:2" x14ac:dyDescent="0.25">
      <c r="A6760" s="37" t="s">
        <v>16292</v>
      </c>
      <c r="B6760" s="38" t="s">
        <v>6820</v>
      </c>
    </row>
    <row r="6761" spans="1:2" x14ac:dyDescent="0.25">
      <c r="A6761" s="37" t="s">
        <v>16293</v>
      </c>
      <c r="B6761" s="38" t="s">
        <v>6821</v>
      </c>
    </row>
    <row r="6762" spans="1:2" x14ac:dyDescent="0.25">
      <c r="A6762" s="37" t="s">
        <v>16294</v>
      </c>
      <c r="B6762" s="38" t="s">
        <v>6822</v>
      </c>
    </row>
    <row r="6763" spans="1:2" x14ac:dyDescent="0.25">
      <c r="A6763" s="37" t="s">
        <v>16295</v>
      </c>
      <c r="B6763" s="38" t="s">
        <v>6823</v>
      </c>
    </row>
    <row r="6764" spans="1:2" x14ac:dyDescent="0.25">
      <c r="A6764" s="37" t="s">
        <v>16296</v>
      </c>
      <c r="B6764" s="38" t="s">
        <v>6824</v>
      </c>
    </row>
    <row r="6765" spans="1:2" x14ac:dyDescent="0.25">
      <c r="A6765" s="37" t="s">
        <v>16297</v>
      </c>
      <c r="B6765" s="38" t="s">
        <v>6825</v>
      </c>
    </row>
    <row r="6766" spans="1:2" x14ac:dyDescent="0.25">
      <c r="A6766" s="37" t="s">
        <v>16298</v>
      </c>
      <c r="B6766" s="38" t="s">
        <v>6826</v>
      </c>
    </row>
    <row r="6767" spans="1:2" x14ac:dyDescent="0.25">
      <c r="A6767" s="37" t="s">
        <v>16299</v>
      </c>
      <c r="B6767" s="38" t="s">
        <v>6827</v>
      </c>
    </row>
    <row r="6768" spans="1:2" x14ac:dyDescent="0.25">
      <c r="A6768" s="37" t="s">
        <v>16300</v>
      </c>
      <c r="B6768" s="38" t="s">
        <v>6828</v>
      </c>
    </row>
    <row r="6769" spans="1:2" x14ac:dyDescent="0.25">
      <c r="A6769" s="37" t="s">
        <v>16301</v>
      </c>
      <c r="B6769" s="38" t="s">
        <v>6829</v>
      </c>
    </row>
    <row r="6770" spans="1:2" x14ac:dyDescent="0.25">
      <c r="A6770" s="37" t="s">
        <v>16302</v>
      </c>
      <c r="B6770" s="38" t="s">
        <v>6830</v>
      </c>
    </row>
    <row r="6771" spans="1:2" x14ac:dyDescent="0.25">
      <c r="A6771" s="37" t="s">
        <v>16303</v>
      </c>
      <c r="B6771" s="38" t="s">
        <v>6831</v>
      </c>
    </row>
    <row r="6772" spans="1:2" x14ac:dyDescent="0.25">
      <c r="A6772" s="37" t="s">
        <v>16304</v>
      </c>
      <c r="B6772" s="38" t="s">
        <v>6832</v>
      </c>
    </row>
    <row r="6773" spans="1:2" x14ac:dyDescent="0.25">
      <c r="A6773" s="37" t="s">
        <v>16305</v>
      </c>
      <c r="B6773" s="38" t="s">
        <v>6833</v>
      </c>
    </row>
    <row r="6774" spans="1:2" x14ac:dyDescent="0.25">
      <c r="A6774" s="37" t="s">
        <v>16306</v>
      </c>
      <c r="B6774" s="38" t="s">
        <v>6834</v>
      </c>
    </row>
    <row r="6775" spans="1:2" x14ac:dyDescent="0.25">
      <c r="A6775" s="37" t="s">
        <v>16307</v>
      </c>
      <c r="B6775" s="38" t="s">
        <v>6835</v>
      </c>
    </row>
    <row r="6776" spans="1:2" x14ac:dyDescent="0.25">
      <c r="A6776" s="37" t="s">
        <v>16308</v>
      </c>
      <c r="B6776" s="38" t="s">
        <v>6836</v>
      </c>
    </row>
    <row r="6777" spans="1:2" x14ac:dyDescent="0.25">
      <c r="A6777" s="37" t="s">
        <v>16309</v>
      </c>
      <c r="B6777" s="38" t="s">
        <v>6837</v>
      </c>
    </row>
    <row r="6778" spans="1:2" x14ac:dyDescent="0.25">
      <c r="A6778" s="37" t="s">
        <v>16310</v>
      </c>
      <c r="B6778" s="38" t="s">
        <v>6838</v>
      </c>
    </row>
    <row r="6779" spans="1:2" x14ac:dyDescent="0.25">
      <c r="A6779" s="37" t="s">
        <v>16311</v>
      </c>
      <c r="B6779" s="38" t="s">
        <v>6839</v>
      </c>
    </row>
    <row r="6780" spans="1:2" x14ac:dyDescent="0.25">
      <c r="A6780" s="37" t="s">
        <v>16312</v>
      </c>
      <c r="B6780" s="38" t="s">
        <v>6840</v>
      </c>
    </row>
    <row r="6781" spans="1:2" x14ac:dyDescent="0.25">
      <c r="A6781" s="37" t="s">
        <v>16313</v>
      </c>
      <c r="B6781" s="38" t="s">
        <v>6841</v>
      </c>
    </row>
    <row r="6782" spans="1:2" x14ac:dyDescent="0.25">
      <c r="A6782" s="37" t="s">
        <v>16314</v>
      </c>
      <c r="B6782" s="38" t="s">
        <v>6842</v>
      </c>
    </row>
    <row r="6783" spans="1:2" x14ac:dyDescent="0.25">
      <c r="A6783" s="37" t="s">
        <v>16315</v>
      </c>
      <c r="B6783" s="38" t="s">
        <v>6843</v>
      </c>
    </row>
    <row r="6784" spans="1:2" x14ac:dyDescent="0.25">
      <c r="A6784" s="37" t="s">
        <v>16316</v>
      </c>
      <c r="B6784" s="38" t="s">
        <v>6844</v>
      </c>
    </row>
    <row r="6785" spans="1:2" x14ac:dyDescent="0.25">
      <c r="A6785" s="37" t="s">
        <v>16317</v>
      </c>
      <c r="B6785" s="38" t="s">
        <v>6845</v>
      </c>
    </row>
    <row r="6786" spans="1:2" x14ac:dyDescent="0.25">
      <c r="A6786" s="37" t="s">
        <v>16318</v>
      </c>
      <c r="B6786" s="38" t="s">
        <v>6846</v>
      </c>
    </row>
    <row r="6787" spans="1:2" x14ac:dyDescent="0.25">
      <c r="A6787" s="37" t="s">
        <v>16319</v>
      </c>
      <c r="B6787" s="38" t="s">
        <v>6847</v>
      </c>
    </row>
    <row r="6788" spans="1:2" x14ac:dyDescent="0.25">
      <c r="A6788" s="37" t="s">
        <v>16320</v>
      </c>
      <c r="B6788" s="38" t="s">
        <v>6848</v>
      </c>
    </row>
    <row r="6789" spans="1:2" x14ac:dyDescent="0.25">
      <c r="A6789" s="37" t="s">
        <v>16321</v>
      </c>
      <c r="B6789" s="38" t="s">
        <v>6849</v>
      </c>
    </row>
    <row r="6790" spans="1:2" x14ac:dyDescent="0.25">
      <c r="A6790" s="37" t="s">
        <v>16322</v>
      </c>
      <c r="B6790" s="38" t="s">
        <v>6850</v>
      </c>
    </row>
    <row r="6791" spans="1:2" x14ac:dyDescent="0.25">
      <c r="A6791" s="37" t="s">
        <v>16323</v>
      </c>
      <c r="B6791" s="38" t="s">
        <v>6851</v>
      </c>
    </row>
    <row r="6792" spans="1:2" x14ac:dyDescent="0.25">
      <c r="A6792" s="37" t="s">
        <v>16324</v>
      </c>
      <c r="B6792" s="38" t="s">
        <v>6852</v>
      </c>
    </row>
    <row r="6793" spans="1:2" x14ac:dyDescent="0.25">
      <c r="A6793" s="37" t="s">
        <v>16325</v>
      </c>
      <c r="B6793" s="38" t="s">
        <v>6853</v>
      </c>
    </row>
    <row r="6794" spans="1:2" x14ac:dyDescent="0.25">
      <c r="A6794" s="37" t="s">
        <v>16326</v>
      </c>
      <c r="B6794" s="38" t="s">
        <v>6854</v>
      </c>
    </row>
    <row r="6795" spans="1:2" x14ac:dyDescent="0.25">
      <c r="A6795" s="37" t="s">
        <v>16327</v>
      </c>
      <c r="B6795" s="38" t="s">
        <v>6855</v>
      </c>
    </row>
    <row r="6796" spans="1:2" x14ac:dyDescent="0.25">
      <c r="A6796" s="37" t="s">
        <v>16328</v>
      </c>
      <c r="B6796" s="38" t="s">
        <v>6856</v>
      </c>
    </row>
    <row r="6797" spans="1:2" x14ac:dyDescent="0.25">
      <c r="A6797" s="37" t="s">
        <v>16329</v>
      </c>
      <c r="B6797" s="38" t="s">
        <v>6857</v>
      </c>
    </row>
    <row r="6798" spans="1:2" x14ac:dyDescent="0.25">
      <c r="A6798" s="37" t="s">
        <v>16330</v>
      </c>
      <c r="B6798" s="38" t="s">
        <v>6858</v>
      </c>
    </row>
    <row r="6799" spans="1:2" x14ac:dyDescent="0.25">
      <c r="A6799" s="37" t="s">
        <v>16331</v>
      </c>
      <c r="B6799" s="38" t="s">
        <v>6859</v>
      </c>
    </row>
    <row r="6800" spans="1:2" x14ac:dyDescent="0.25">
      <c r="A6800" s="37" t="s">
        <v>16332</v>
      </c>
      <c r="B6800" s="38" t="s">
        <v>6860</v>
      </c>
    </row>
    <row r="6801" spans="1:2" x14ac:dyDescent="0.25">
      <c r="A6801" s="37" t="s">
        <v>16333</v>
      </c>
      <c r="B6801" s="38" t="s">
        <v>6861</v>
      </c>
    </row>
    <row r="6802" spans="1:2" x14ac:dyDescent="0.25">
      <c r="A6802" s="37" t="s">
        <v>16334</v>
      </c>
      <c r="B6802" s="38" t="s">
        <v>6862</v>
      </c>
    </row>
    <row r="6803" spans="1:2" x14ac:dyDescent="0.25">
      <c r="A6803" s="37" t="s">
        <v>16335</v>
      </c>
      <c r="B6803" s="38" t="s">
        <v>6863</v>
      </c>
    </row>
    <row r="6804" spans="1:2" x14ac:dyDescent="0.25">
      <c r="A6804" s="37" t="s">
        <v>16336</v>
      </c>
      <c r="B6804" s="38" t="s">
        <v>6864</v>
      </c>
    </row>
    <row r="6805" spans="1:2" x14ac:dyDescent="0.25">
      <c r="A6805" s="37" t="s">
        <v>16337</v>
      </c>
      <c r="B6805" s="38" t="s">
        <v>6865</v>
      </c>
    </row>
    <row r="6806" spans="1:2" x14ac:dyDescent="0.25">
      <c r="A6806" s="37" t="s">
        <v>16338</v>
      </c>
      <c r="B6806" s="38" t="s">
        <v>6866</v>
      </c>
    </row>
    <row r="6807" spans="1:2" x14ac:dyDescent="0.25">
      <c r="A6807" s="37" t="s">
        <v>16339</v>
      </c>
      <c r="B6807" s="38" t="s">
        <v>6867</v>
      </c>
    </row>
    <row r="6808" spans="1:2" x14ac:dyDescent="0.25">
      <c r="A6808" s="37" t="s">
        <v>16340</v>
      </c>
      <c r="B6808" s="38" t="s">
        <v>6868</v>
      </c>
    </row>
    <row r="6809" spans="1:2" x14ac:dyDescent="0.25">
      <c r="A6809" s="37" t="s">
        <v>16341</v>
      </c>
      <c r="B6809" s="38" t="s">
        <v>6869</v>
      </c>
    </row>
    <row r="6810" spans="1:2" x14ac:dyDescent="0.25">
      <c r="A6810" s="37" t="s">
        <v>16342</v>
      </c>
      <c r="B6810" s="38" t="s">
        <v>6870</v>
      </c>
    </row>
    <row r="6811" spans="1:2" x14ac:dyDescent="0.25">
      <c r="A6811" s="37" t="s">
        <v>16343</v>
      </c>
      <c r="B6811" s="38" t="s">
        <v>6871</v>
      </c>
    </row>
    <row r="6812" spans="1:2" x14ac:dyDescent="0.25">
      <c r="A6812" s="37" t="s">
        <v>16344</v>
      </c>
      <c r="B6812" s="38" t="s">
        <v>6872</v>
      </c>
    </row>
    <row r="6813" spans="1:2" x14ac:dyDescent="0.25">
      <c r="A6813" s="37" t="s">
        <v>16345</v>
      </c>
      <c r="B6813" s="38" t="s">
        <v>6873</v>
      </c>
    </row>
    <row r="6814" spans="1:2" x14ac:dyDescent="0.25">
      <c r="A6814" s="37" t="s">
        <v>16346</v>
      </c>
      <c r="B6814" s="38" t="s">
        <v>6874</v>
      </c>
    </row>
    <row r="6815" spans="1:2" x14ac:dyDescent="0.25">
      <c r="A6815" s="37" t="s">
        <v>16347</v>
      </c>
      <c r="B6815" s="38" t="s">
        <v>6875</v>
      </c>
    </row>
    <row r="6816" spans="1:2" x14ac:dyDescent="0.25">
      <c r="A6816" s="37" t="s">
        <v>16348</v>
      </c>
      <c r="B6816" s="38" t="s">
        <v>6876</v>
      </c>
    </row>
    <row r="6817" spans="1:2" x14ac:dyDescent="0.25">
      <c r="A6817" s="37" t="s">
        <v>16349</v>
      </c>
      <c r="B6817" s="38" t="s">
        <v>6877</v>
      </c>
    </row>
    <row r="6818" spans="1:2" x14ac:dyDescent="0.25">
      <c r="A6818" s="37" t="s">
        <v>16350</v>
      </c>
      <c r="B6818" s="38" t="s">
        <v>6878</v>
      </c>
    </row>
    <row r="6819" spans="1:2" x14ac:dyDescent="0.25">
      <c r="A6819" s="37" t="s">
        <v>16351</v>
      </c>
      <c r="B6819" s="38" t="s">
        <v>6879</v>
      </c>
    </row>
    <row r="6820" spans="1:2" x14ac:dyDescent="0.25">
      <c r="A6820" s="37" t="s">
        <v>16352</v>
      </c>
      <c r="B6820" s="38" t="s">
        <v>6880</v>
      </c>
    </row>
    <row r="6821" spans="1:2" x14ac:dyDescent="0.25">
      <c r="A6821" s="37" t="s">
        <v>16353</v>
      </c>
      <c r="B6821" s="38" t="s">
        <v>6881</v>
      </c>
    </row>
    <row r="6822" spans="1:2" x14ac:dyDescent="0.25">
      <c r="A6822" s="37" t="s">
        <v>16354</v>
      </c>
      <c r="B6822" s="38" t="s">
        <v>6882</v>
      </c>
    </row>
    <row r="6823" spans="1:2" x14ac:dyDescent="0.25">
      <c r="A6823" s="37" t="s">
        <v>16355</v>
      </c>
      <c r="B6823" s="38" t="s">
        <v>6883</v>
      </c>
    </row>
    <row r="6824" spans="1:2" x14ac:dyDescent="0.25">
      <c r="A6824" s="37" t="s">
        <v>16356</v>
      </c>
      <c r="B6824" s="38" t="s">
        <v>6884</v>
      </c>
    </row>
    <row r="6825" spans="1:2" x14ac:dyDescent="0.25">
      <c r="A6825" s="37" t="s">
        <v>16357</v>
      </c>
      <c r="B6825" s="38" t="s">
        <v>6885</v>
      </c>
    </row>
    <row r="6826" spans="1:2" x14ac:dyDescent="0.25">
      <c r="A6826" s="37" t="s">
        <v>16358</v>
      </c>
      <c r="B6826" s="38" t="s">
        <v>6886</v>
      </c>
    </row>
    <row r="6827" spans="1:2" x14ac:dyDescent="0.25">
      <c r="A6827" s="37" t="s">
        <v>16359</v>
      </c>
      <c r="B6827" s="38" t="s">
        <v>6887</v>
      </c>
    </row>
    <row r="6828" spans="1:2" x14ac:dyDescent="0.25">
      <c r="A6828" s="37" t="s">
        <v>16360</v>
      </c>
      <c r="B6828" s="38" t="s">
        <v>6888</v>
      </c>
    </row>
    <row r="6829" spans="1:2" x14ac:dyDescent="0.25">
      <c r="A6829" s="37" t="s">
        <v>16361</v>
      </c>
      <c r="B6829" s="38" t="s">
        <v>6889</v>
      </c>
    </row>
    <row r="6830" spans="1:2" x14ac:dyDescent="0.25">
      <c r="A6830" s="37" t="s">
        <v>16362</v>
      </c>
      <c r="B6830" s="38" t="s">
        <v>6890</v>
      </c>
    </row>
    <row r="6831" spans="1:2" x14ac:dyDescent="0.25">
      <c r="A6831" s="37" t="s">
        <v>16363</v>
      </c>
      <c r="B6831" s="38" t="s">
        <v>6891</v>
      </c>
    </row>
    <row r="6832" spans="1:2" x14ac:dyDescent="0.25">
      <c r="A6832" s="37" t="s">
        <v>16364</v>
      </c>
      <c r="B6832" s="38" t="s">
        <v>6892</v>
      </c>
    </row>
    <row r="6833" spans="1:2" x14ac:dyDescent="0.25">
      <c r="A6833" s="37" t="s">
        <v>16365</v>
      </c>
      <c r="B6833" s="38" t="s">
        <v>6893</v>
      </c>
    </row>
    <row r="6834" spans="1:2" x14ac:dyDescent="0.25">
      <c r="A6834" s="37" t="s">
        <v>16366</v>
      </c>
      <c r="B6834" s="38" t="s">
        <v>6894</v>
      </c>
    </row>
    <row r="6835" spans="1:2" x14ac:dyDescent="0.25">
      <c r="A6835" s="37" t="s">
        <v>16367</v>
      </c>
      <c r="B6835" s="38" t="s">
        <v>6895</v>
      </c>
    </row>
    <row r="6836" spans="1:2" x14ac:dyDescent="0.25">
      <c r="A6836" s="37" t="s">
        <v>16368</v>
      </c>
      <c r="B6836" s="38" t="s">
        <v>6896</v>
      </c>
    </row>
    <row r="6837" spans="1:2" x14ac:dyDescent="0.25">
      <c r="A6837" s="37" t="s">
        <v>16369</v>
      </c>
      <c r="B6837" s="38" t="s">
        <v>6897</v>
      </c>
    </row>
    <row r="6838" spans="1:2" x14ac:dyDescent="0.25">
      <c r="A6838" s="37" t="s">
        <v>16370</v>
      </c>
      <c r="B6838" s="38" t="s">
        <v>6898</v>
      </c>
    </row>
    <row r="6839" spans="1:2" x14ac:dyDescent="0.25">
      <c r="A6839" s="37" t="s">
        <v>16371</v>
      </c>
      <c r="B6839" s="38" t="s">
        <v>6899</v>
      </c>
    </row>
    <row r="6840" spans="1:2" x14ac:dyDescent="0.25">
      <c r="A6840" s="37" t="s">
        <v>16372</v>
      </c>
      <c r="B6840" s="38" t="s">
        <v>6900</v>
      </c>
    </row>
    <row r="6841" spans="1:2" x14ac:dyDescent="0.25">
      <c r="A6841" s="37" t="s">
        <v>16373</v>
      </c>
      <c r="B6841" s="38" t="s">
        <v>6901</v>
      </c>
    </row>
    <row r="6842" spans="1:2" x14ac:dyDescent="0.25">
      <c r="A6842" s="37" t="s">
        <v>16374</v>
      </c>
      <c r="B6842" s="38" t="s">
        <v>6902</v>
      </c>
    </row>
    <row r="6843" spans="1:2" x14ac:dyDescent="0.25">
      <c r="A6843" s="37" t="s">
        <v>16375</v>
      </c>
      <c r="B6843" s="38" t="s">
        <v>6903</v>
      </c>
    </row>
    <row r="6844" spans="1:2" x14ac:dyDescent="0.25">
      <c r="A6844" s="37" t="s">
        <v>16376</v>
      </c>
      <c r="B6844" s="38" t="s">
        <v>6904</v>
      </c>
    </row>
    <row r="6845" spans="1:2" x14ac:dyDescent="0.25">
      <c r="A6845" s="37" t="s">
        <v>16377</v>
      </c>
      <c r="B6845" s="38" t="s">
        <v>6905</v>
      </c>
    </row>
    <row r="6846" spans="1:2" x14ac:dyDescent="0.25">
      <c r="A6846" s="37" t="s">
        <v>16378</v>
      </c>
      <c r="B6846" s="38" t="s">
        <v>6906</v>
      </c>
    </row>
    <row r="6847" spans="1:2" x14ac:dyDescent="0.25">
      <c r="A6847" s="37" t="s">
        <v>16379</v>
      </c>
      <c r="B6847" s="38" t="s">
        <v>6907</v>
      </c>
    </row>
    <row r="6848" spans="1:2" x14ac:dyDescent="0.25">
      <c r="A6848" s="37" t="s">
        <v>16380</v>
      </c>
      <c r="B6848" s="38" t="s">
        <v>6908</v>
      </c>
    </row>
    <row r="6849" spans="1:2" x14ac:dyDescent="0.25">
      <c r="A6849" s="37" t="s">
        <v>16381</v>
      </c>
      <c r="B6849" s="38" t="s">
        <v>6909</v>
      </c>
    </row>
    <row r="6850" spans="1:2" x14ac:dyDescent="0.25">
      <c r="A6850" s="37" t="s">
        <v>16382</v>
      </c>
      <c r="B6850" s="38" t="s">
        <v>6910</v>
      </c>
    </row>
    <row r="6851" spans="1:2" x14ac:dyDescent="0.25">
      <c r="A6851" s="37" t="s">
        <v>16383</v>
      </c>
      <c r="B6851" s="38" t="s">
        <v>6911</v>
      </c>
    </row>
    <row r="6852" spans="1:2" x14ac:dyDescent="0.25">
      <c r="A6852" s="37" t="s">
        <v>16384</v>
      </c>
      <c r="B6852" s="38" t="s">
        <v>6912</v>
      </c>
    </row>
    <row r="6853" spans="1:2" x14ac:dyDescent="0.25">
      <c r="A6853" s="37" t="s">
        <v>16385</v>
      </c>
      <c r="B6853" s="38" t="s">
        <v>6913</v>
      </c>
    </row>
    <row r="6854" spans="1:2" x14ac:dyDescent="0.25">
      <c r="A6854" s="37" t="s">
        <v>16386</v>
      </c>
      <c r="B6854" s="38" t="s">
        <v>6914</v>
      </c>
    </row>
    <row r="6855" spans="1:2" x14ac:dyDescent="0.25">
      <c r="A6855" s="37" t="s">
        <v>16387</v>
      </c>
      <c r="B6855" s="38" t="s">
        <v>6915</v>
      </c>
    </row>
    <row r="6856" spans="1:2" x14ac:dyDescent="0.25">
      <c r="A6856" s="37" t="s">
        <v>16388</v>
      </c>
      <c r="B6856" s="38" t="s">
        <v>6916</v>
      </c>
    </row>
    <row r="6857" spans="1:2" x14ac:dyDescent="0.25">
      <c r="A6857" s="37" t="s">
        <v>16389</v>
      </c>
      <c r="B6857" s="38" t="s">
        <v>6917</v>
      </c>
    </row>
    <row r="6858" spans="1:2" x14ac:dyDescent="0.25">
      <c r="A6858" s="37" t="s">
        <v>16390</v>
      </c>
      <c r="B6858" s="38" t="s">
        <v>6918</v>
      </c>
    </row>
    <row r="6859" spans="1:2" x14ac:dyDescent="0.25">
      <c r="A6859" s="37" t="s">
        <v>16391</v>
      </c>
      <c r="B6859" s="38" t="s">
        <v>6919</v>
      </c>
    </row>
    <row r="6860" spans="1:2" x14ac:dyDescent="0.25">
      <c r="A6860" s="37" t="s">
        <v>16392</v>
      </c>
      <c r="B6860" s="38" t="s">
        <v>6920</v>
      </c>
    </row>
    <row r="6861" spans="1:2" x14ac:dyDescent="0.25">
      <c r="A6861" s="37" t="s">
        <v>16393</v>
      </c>
      <c r="B6861" s="38" t="s">
        <v>6921</v>
      </c>
    </row>
    <row r="6862" spans="1:2" x14ac:dyDescent="0.25">
      <c r="A6862" s="37" t="s">
        <v>16394</v>
      </c>
      <c r="B6862" s="38" t="s">
        <v>6922</v>
      </c>
    </row>
    <row r="6863" spans="1:2" x14ac:dyDescent="0.25">
      <c r="A6863" s="37" t="s">
        <v>16395</v>
      </c>
      <c r="B6863" s="38" t="s">
        <v>6923</v>
      </c>
    </row>
    <row r="6864" spans="1:2" x14ac:dyDescent="0.25">
      <c r="A6864" s="37" t="s">
        <v>16396</v>
      </c>
      <c r="B6864" s="38" t="s">
        <v>6924</v>
      </c>
    </row>
    <row r="6865" spans="1:2" x14ac:dyDescent="0.25">
      <c r="A6865" s="37" t="s">
        <v>16397</v>
      </c>
      <c r="B6865" s="38" t="s">
        <v>6925</v>
      </c>
    </row>
    <row r="6866" spans="1:2" x14ac:dyDescent="0.25">
      <c r="A6866" s="37" t="s">
        <v>16398</v>
      </c>
      <c r="B6866" s="38" t="s">
        <v>6926</v>
      </c>
    </row>
    <row r="6867" spans="1:2" x14ac:dyDescent="0.25">
      <c r="A6867" s="37" t="s">
        <v>16399</v>
      </c>
      <c r="B6867" s="38" t="s">
        <v>6927</v>
      </c>
    </row>
    <row r="6868" spans="1:2" x14ac:dyDescent="0.25">
      <c r="A6868" s="37" t="s">
        <v>16400</v>
      </c>
      <c r="B6868" s="38" t="s">
        <v>6928</v>
      </c>
    </row>
    <row r="6869" spans="1:2" x14ac:dyDescent="0.25">
      <c r="A6869" s="37" t="s">
        <v>16401</v>
      </c>
      <c r="B6869" s="38" t="s">
        <v>6929</v>
      </c>
    </row>
    <row r="6870" spans="1:2" x14ac:dyDescent="0.25">
      <c r="A6870" s="37" t="s">
        <v>16402</v>
      </c>
      <c r="B6870" s="38" t="s">
        <v>6930</v>
      </c>
    </row>
    <row r="6871" spans="1:2" x14ac:dyDescent="0.25">
      <c r="A6871" s="37" t="s">
        <v>16403</v>
      </c>
      <c r="B6871" s="38" t="s">
        <v>6931</v>
      </c>
    </row>
    <row r="6872" spans="1:2" x14ac:dyDescent="0.25">
      <c r="A6872" s="37" t="s">
        <v>16404</v>
      </c>
      <c r="B6872" s="38" t="s">
        <v>6932</v>
      </c>
    </row>
    <row r="6873" spans="1:2" x14ac:dyDescent="0.25">
      <c r="A6873" s="37" t="s">
        <v>16405</v>
      </c>
      <c r="B6873" s="38" t="s">
        <v>6933</v>
      </c>
    </row>
    <row r="6874" spans="1:2" x14ac:dyDescent="0.25">
      <c r="A6874" s="37" t="s">
        <v>16406</v>
      </c>
      <c r="B6874" s="38" t="s">
        <v>6934</v>
      </c>
    </row>
    <row r="6875" spans="1:2" x14ac:dyDescent="0.25">
      <c r="A6875" s="37" t="s">
        <v>16407</v>
      </c>
      <c r="B6875" s="38" t="s">
        <v>6935</v>
      </c>
    </row>
    <row r="6876" spans="1:2" x14ac:dyDescent="0.25">
      <c r="A6876" s="37" t="s">
        <v>16408</v>
      </c>
      <c r="B6876" s="38" t="s">
        <v>6936</v>
      </c>
    </row>
    <row r="6877" spans="1:2" x14ac:dyDescent="0.25">
      <c r="A6877" s="37" t="s">
        <v>16409</v>
      </c>
      <c r="B6877" s="38" t="s">
        <v>6937</v>
      </c>
    </row>
    <row r="6878" spans="1:2" x14ac:dyDescent="0.25">
      <c r="A6878" s="37" t="s">
        <v>16410</v>
      </c>
      <c r="B6878" s="38" t="s">
        <v>6938</v>
      </c>
    </row>
    <row r="6879" spans="1:2" x14ac:dyDescent="0.25">
      <c r="A6879" s="37" t="s">
        <v>16411</v>
      </c>
      <c r="B6879" s="38" t="s">
        <v>6939</v>
      </c>
    </row>
    <row r="6880" spans="1:2" x14ac:dyDescent="0.25">
      <c r="A6880" s="37" t="s">
        <v>16412</v>
      </c>
      <c r="B6880" s="38" t="s">
        <v>6940</v>
      </c>
    </row>
    <row r="6881" spans="1:2" x14ac:dyDescent="0.25">
      <c r="A6881" s="37" t="s">
        <v>16413</v>
      </c>
      <c r="B6881" s="38" t="s">
        <v>6941</v>
      </c>
    </row>
    <row r="6882" spans="1:2" x14ac:dyDescent="0.25">
      <c r="A6882" s="37" t="s">
        <v>16414</v>
      </c>
      <c r="B6882" s="38" t="s">
        <v>6942</v>
      </c>
    </row>
    <row r="6883" spans="1:2" x14ac:dyDescent="0.25">
      <c r="A6883" s="37" t="s">
        <v>16415</v>
      </c>
      <c r="B6883" s="38" t="s">
        <v>6943</v>
      </c>
    </row>
    <row r="6884" spans="1:2" x14ac:dyDescent="0.25">
      <c r="A6884" s="37" t="s">
        <v>16416</v>
      </c>
      <c r="B6884" s="38" t="s">
        <v>6944</v>
      </c>
    </row>
    <row r="6885" spans="1:2" x14ac:dyDescent="0.25">
      <c r="A6885" s="37" t="s">
        <v>16417</v>
      </c>
      <c r="B6885" s="38" t="s">
        <v>6945</v>
      </c>
    </row>
    <row r="6886" spans="1:2" x14ac:dyDescent="0.25">
      <c r="A6886" s="37" t="s">
        <v>16418</v>
      </c>
      <c r="B6886" s="38" t="s">
        <v>6946</v>
      </c>
    </row>
    <row r="6887" spans="1:2" x14ac:dyDescent="0.25">
      <c r="A6887" s="37" t="s">
        <v>16419</v>
      </c>
      <c r="B6887" s="38" t="s">
        <v>6947</v>
      </c>
    </row>
    <row r="6888" spans="1:2" x14ac:dyDescent="0.25">
      <c r="A6888" s="37" t="s">
        <v>16420</v>
      </c>
      <c r="B6888" s="38" t="s">
        <v>6948</v>
      </c>
    </row>
    <row r="6889" spans="1:2" x14ac:dyDescent="0.25">
      <c r="A6889" s="37" t="s">
        <v>16421</v>
      </c>
      <c r="B6889" s="38" t="s">
        <v>6949</v>
      </c>
    </row>
    <row r="6890" spans="1:2" x14ac:dyDescent="0.25">
      <c r="A6890" s="37" t="s">
        <v>16422</v>
      </c>
      <c r="B6890" s="38" t="s">
        <v>6950</v>
      </c>
    </row>
    <row r="6891" spans="1:2" x14ac:dyDescent="0.25">
      <c r="A6891" s="37" t="s">
        <v>16423</v>
      </c>
      <c r="B6891" s="38" t="s">
        <v>6951</v>
      </c>
    </row>
    <row r="6892" spans="1:2" x14ac:dyDescent="0.25">
      <c r="A6892" s="37" t="s">
        <v>16424</v>
      </c>
      <c r="B6892" s="38" t="s">
        <v>6952</v>
      </c>
    </row>
    <row r="6893" spans="1:2" x14ac:dyDescent="0.25">
      <c r="A6893" s="37" t="s">
        <v>16425</v>
      </c>
      <c r="B6893" s="38" t="s">
        <v>6953</v>
      </c>
    </row>
    <row r="6894" spans="1:2" x14ac:dyDescent="0.25">
      <c r="A6894" s="37" t="s">
        <v>16426</v>
      </c>
      <c r="B6894" s="38" t="s">
        <v>6954</v>
      </c>
    </row>
    <row r="6895" spans="1:2" x14ac:dyDescent="0.25">
      <c r="A6895" s="37" t="s">
        <v>16427</v>
      </c>
      <c r="B6895" s="38" t="s">
        <v>6955</v>
      </c>
    </row>
    <row r="6896" spans="1:2" x14ac:dyDescent="0.25">
      <c r="A6896" s="37" t="s">
        <v>16428</v>
      </c>
      <c r="B6896" s="38" t="s">
        <v>6956</v>
      </c>
    </row>
    <row r="6897" spans="1:2" x14ac:dyDescent="0.25">
      <c r="A6897" s="37" t="s">
        <v>16429</v>
      </c>
      <c r="B6897" s="38" t="s">
        <v>6957</v>
      </c>
    </row>
    <row r="6898" spans="1:2" x14ac:dyDescent="0.25">
      <c r="A6898" s="37" t="s">
        <v>16430</v>
      </c>
      <c r="B6898" s="38" t="s">
        <v>6958</v>
      </c>
    </row>
    <row r="6899" spans="1:2" x14ac:dyDescent="0.25">
      <c r="A6899" s="37" t="s">
        <v>16431</v>
      </c>
      <c r="B6899" s="38" t="s">
        <v>6959</v>
      </c>
    </row>
    <row r="6900" spans="1:2" x14ac:dyDescent="0.25">
      <c r="A6900" s="37" t="s">
        <v>16432</v>
      </c>
      <c r="B6900" s="38" t="s">
        <v>6960</v>
      </c>
    </row>
    <row r="6901" spans="1:2" x14ac:dyDescent="0.25">
      <c r="A6901" s="37" t="s">
        <v>16433</v>
      </c>
      <c r="B6901" s="38" t="s">
        <v>6961</v>
      </c>
    </row>
    <row r="6902" spans="1:2" x14ac:dyDescent="0.25">
      <c r="A6902" s="37" t="s">
        <v>16434</v>
      </c>
      <c r="B6902" s="38" t="s">
        <v>6962</v>
      </c>
    </row>
    <row r="6903" spans="1:2" x14ac:dyDescent="0.25">
      <c r="A6903" s="37" t="s">
        <v>16435</v>
      </c>
      <c r="B6903" s="38" t="s">
        <v>6963</v>
      </c>
    </row>
    <row r="6904" spans="1:2" x14ac:dyDescent="0.25">
      <c r="A6904" s="37" t="s">
        <v>16436</v>
      </c>
      <c r="B6904" s="38" t="s">
        <v>6964</v>
      </c>
    </row>
    <row r="6905" spans="1:2" x14ac:dyDescent="0.25">
      <c r="A6905" s="37" t="s">
        <v>16437</v>
      </c>
      <c r="B6905" s="38" t="s">
        <v>6965</v>
      </c>
    </row>
    <row r="6906" spans="1:2" x14ac:dyDescent="0.25">
      <c r="A6906" s="37" t="s">
        <v>16438</v>
      </c>
      <c r="B6906" s="38" t="s">
        <v>6966</v>
      </c>
    </row>
    <row r="6907" spans="1:2" x14ac:dyDescent="0.25">
      <c r="A6907" s="37" t="s">
        <v>16439</v>
      </c>
      <c r="B6907" s="38" t="s">
        <v>6967</v>
      </c>
    </row>
    <row r="6908" spans="1:2" x14ac:dyDescent="0.25">
      <c r="A6908" s="37" t="s">
        <v>16440</v>
      </c>
      <c r="B6908" s="38" t="s">
        <v>6968</v>
      </c>
    </row>
    <row r="6909" spans="1:2" x14ac:dyDescent="0.25">
      <c r="A6909" s="37" t="s">
        <v>16441</v>
      </c>
      <c r="B6909" s="38" t="s">
        <v>6969</v>
      </c>
    </row>
    <row r="6910" spans="1:2" x14ac:dyDescent="0.25">
      <c r="A6910" s="37" t="s">
        <v>16442</v>
      </c>
      <c r="B6910" s="38" t="s">
        <v>6970</v>
      </c>
    </row>
    <row r="6911" spans="1:2" x14ac:dyDescent="0.25">
      <c r="A6911" s="37" t="s">
        <v>16443</v>
      </c>
      <c r="B6911" s="38" t="s">
        <v>6971</v>
      </c>
    </row>
    <row r="6912" spans="1:2" x14ac:dyDescent="0.25">
      <c r="A6912" s="37" t="s">
        <v>16444</v>
      </c>
      <c r="B6912" s="38" t="s">
        <v>6972</v>
      </c>
    </row>
    <row r="6913" spans="1:2" x14ac:dyDescent="0.25">
      <c r="A6913" s="37" t="s">
        <v>16445</v>
      </c>
      <c r="B6913" s="38" t="s">
        <v>6973</v>
      </c>
    </row>
    <row r="6914" spans="1:2" x14ac:dyDescent="0.25">
      <c r="A6914" s="37" t="s">
        <v>16446</v>
      </c>
      <c r="B6914" s="38" t="s">
        <v>6974</v>
      </c>
    </row>
    <row r="6915" spans="1:2" x14ac:dyDescent="0.25">
      <c r="A6915" s="37" t="s">
        <v>16447</v>
      </c>
      <c r="B6915" s="38" t="s">
        <v>6975</v>
      </c>
    </row>
    <row r="6916" spans="1:2" x14ac:dyDescent="0.25">
      <c r="A6916" s="37" t="s">
        <v>16448</v>
      </c>
      <c r="B6916" s="38" t="s">
        <v>6976</v>
      </c>
    </row>
    <row r="6917" spans="1:2" x14ac:dyDescent="0.25">
      <c r="A6917" s="37" t="s">
        <v>16449</v>
      </c>
      <c r="B6917" s="38" t="s">
        <v>6977</v>
      </c>
    </row>
    <row r="6918" spans="1:2" x14ac:dyDescent="0.25">
      <c r="A6918" s="37" t="s">
        <v>16450</v>
      </c>
      <c r="B6918" s="38" t="s">
        <v>6978</v>
      </c>
    </row>
    <row r="6919" spans="1:2" x14ac:dyDescent="0.25">
      <c r="A6919" s="37" t="s">
        <v>16451</v>
      </c>
      <c r="B6919" s="38" t="s">
        <v>6979</v>
      </c>
    </row>
    <row r="6920" spans="1:2" x14ac:dyDescent="0.25">
      <c r="A6920" s="37" t="s">
        <v>16452</v>
      </c>
      <c r="B6920" s="38" t="s">
        <v>6980</v>
      </c>
    </row>
    <row r="6921" spans="1:2" x14ac:dyDescent="0.25">
      <c r="A6921" s="37" t="s">
        <v>16453</v>
      </c>
      <c r="B6921" s="38" t="s">
        <v>6981</v>
      </c>
    </row>
    <row r="6922" spans="1:2" x14ac:dyDescent="0.25">
      <c r="A6922" s="37" t="s">
        <v>16454</v>
      </c>
      <c r="B6922" s="38" t="s">
        <v>6982</v>
      </c>
    </row>
    <row r="6923" spans="1:2" x14ac:dyDescent="0.25">
      <c r="A6923" s="37" t="s">
        <v>16455</v>
      </c>
      <c r="B6923" s="38" t="s">
        <v>6983</v>
      </c>
    </row>
    <row r="6924" spans="1:2" x14ac:dyDescent="0.25">
      <c r="A6924" s="37" t="s">
        <v>16456</v>
      </c>
      <c r="B6924" s="38" t="s">
        <v>6984</v>
      </c>
    </row>
    <row r="6925" spans="1:2" x14ac:dyDescent="0.25">
      <c r="A6925" s="37" t="s">
        <v>16457</v>
      </c>
      <c r="B6925" s="38" t="s">
        <v>6985</v>
      </c>
    </row>
    <row r="6926" spans="1:2" x14ac:dyDescent="0.25">
      <c r="A6926" s="37" t="s">
        <v>16458</v>
      </c>
      <c r="B6926" s="38" t="s">
        <v>6986</v>
      </c>
    </row>
    <row r="6927" spans="1:2" x14ac:dyDescent="0.25">
      <c r="A6927" s="37" t="s">
        <v>16459</v>
      </c>
      <c r="B6927" s="38" t="s">
        <v>6987</v>
      </c>
    </row>
    <row r="6928" spans="1:2" x14ac:dyDescent="0.25">
      <c r="A6928" s="37" t="s">
        <v>16460</v>
      </c>
      <c r="B6928" s="38" t="s">
        <v>6988</v>
      </c>
    </row>
    <row r="6929" spans="1:2" x14ac:dyDescent="0.25">
      <c r="A6929" s="37" t="s">
        <v>16461</v>
      </c>
      <c r="B6929" s="38" t="s">
        <v>6989</v>
      </c>
    </row>
    <row r="6930" spans="1:2" x14ac:dyDescent="0.25">
      <c r="A6930" s="37" t="s">
        <v>16462</v>
      </c>
      <c r="B6930" s="38" t="s">
        <v>6990</v>
      </c>
    </row>
    <row r="6931" spans="1:2" x14ac:dyDescent="0.25">
      <c r="A6931" s="37" t="s">
        <v>16463</v>
      </c>
      <c r="B6931" s="38" t="s">
        <v>6991</v>
      </c>
    </row>
    <row r="6932" spans="1:2" x14ac:dyDescent="0.25">
      <c r="A6932" s="37" t="s">
        <v>16464</v>
      </c>
      <c r="B6932" s="38" t="s">
        <v>6992</v>
      </c>
    </row>
    <row r="6933" spans="1:2" x14ac:dyDescent="0.25">
      <c r="A6933" s="37" t="s">
        <v>16465</v>
      </c>
      <c r="B6933" s="38" t="s">
        <v>6993</v>
      </c>
    </row>
    <row r="6934" spans="1:2" x14ac:dyDescent="0.25">
      <c r="A6934" s="37" t="s">
        <v>16466</v>
      </c>
      <c r="B6934" s="38" t="s">
        <v>6994</v>
      </c>
    </row>
    <row r="6935" spans="1:2" x14ac:dyDescent="0.25">
      <c r="A6935" s="37" t="s">
        <v>16467</v>
      </c>
      <c r="B6935" s="38" t="s">
        <v>6995</v>
      </c>
    </row>
    <row r="6936" spans="1:2" x14ac:dyDescent="0.25">
      <c r="A6936" s="37" t="s">
        <v>16468</v>
      </c>
      <c r="B6936" s="38" t="s">
        <v>6996</v>
      </c>
    </row>
    <row r="6937" spans="1:2" x14ac:dyDescent="0.25">
      <c r="A6937" s="37" t="s">
        <v>16469</v>
      </c>
      <c r="B6937" s="38" t="s">
        <v>6997</v>
      </c>
    </row>
    <row r="6938" spans="1:2" x14ac:dyDescent="0.25">
      <c r="A6938" s="37" t="s">
        <v>16470</v>
      </c>
      <c r="B6938" s="38" t="s">
        <v>6998</v>
      </c>
    </row>
    <row r="6939" spans="1:2" x14ac:dyDescent="0.25">
      <c r="A6939" s="37" t="s">
        <v>16471</v>
      </c>
      <c r="B6939" s="38" t="s">
        <v>6999</v>
      </c>
    </row>
    <row r="6940" spans="1:2" x14ac:dyDescent="0.25">
      <c r="A6940" s="37" t="s">
        <v>16472</v>
      </c>
      <c r="B6940" s="38" t="s">
        <v>7000</v>
      </c>
    </row>
    <row r="6941" spans="1:2" x14ac:dyDescent="0.25">
      <c r="A6941" s="37" t="s">
        <v>16473</v>
      </c>
      <c r="B6941" s="38" t="s">
        <v>7001</v>
      </c>
    </row>
    <row r="6942" spans="1:2" x14ac:dyDescent="0.25">
      <c r="A6942" s="37" t="s">
        <v>16474</v>
      </c>
      <c r="B6942" s="38" t="s">
        <v>7002</v>
      </c>
    </row>
    <row r="6943" spans="1:2" x14ac:dyDescent="0.25">
      <c r="A6943" s="37" t="s">
        <v>16475</v>
      </c>
      <c r="B6943" s="38" t="s">
        <v>7003</v>
      </c>
    </row>
    <row r="6944" spans="1:2" x14ac:dyDescent="0.25">
      <c r="A6944" s="37" t="s">
        <v>16476</v>
      </c>
      <c r="B6944" s="38" t="s">
        <v>7004</v>
      </c>
    </row>
    <row r="6945" spans="1:2" x14ac:dyDescent="0.25">
      <c r="A6945" s="37" t="s">
        <v>16477</v>
      </c>
      <c r="B6945" s="38" t="s">
        <v>7005</v>
      </c>
    </row>
    <row r="6946" spans="1:2" x14ac:dyDescent="0.25">
      <c r="A6946" s="37" t="s">
        <v>16478</v>
      </c>
      <c r="B6946" s="38" t="s">
        <v>7006</v>
      </c>
    </row>
    <row r="6947" spans="1:2" x14ac:dyDescent="0.25">
      <c r="A6947" s="37" t="s">
        <v>16479</v>
      </c>
      <c r="B6947" s="38" t="s">
        <v>7007</v>
      </c>
    </row>
    <row r="6948" spans="1:2" x14ac:dyDescent="0.25">
      <c r="A6948" s="37" t="s">
        <v>16480</v>
      </c>
      <c r="B6948" s="38" t="s">
        <v>7008</v>
      </c>
    </row>
    <row r="6949" spans="1:2" x14ac:dyDescent="0.25">
      <c r="A6949" s="37" t="s">
        <v>16481</v>
      </c>
      <c r="B6949" s="38" t="s">
        <v>7009</v>
      </c>
    </row>
    <row r="6950" spans="1:2" x14ac:dyDescent="0.25">
      <c r="A6950" s="37" t="s">
        <v>16482</v>
      </c>
      <c r="B6950" s="38" t="s">
        <v>7010</v>
      </c>
    </row>
    <row r="6951" spans="1:2" x14ac:dyDescent="0.25">
      <c r="A6951" s="37" t="s">
        <v>16483</v>
      </c>
      <c r="B6951" s="38" t="s">
        <v>7011</v>
      </c>
    </row>
    <row r="6952" spans="1:2" x14ac:dyDescent="0.25">
      <c r="A6952" s="37" t="s">
        <v>16484</v>
      </c>
      <c r="B6952" s="38" t="s">
        <v>7012</v>
      </c>
    </row>
    <row r="6953" spans="1:2" x14ac:dyDescent="0.25">
      <c r="A6953" s="37" t="s">
        <v>16485</v>
      </c>
      <c r="B6953" s="38" t="s">
        <v>7013</v>
      </c>
    </row>
    <row r="6954" spans="1:2" x14ac:dyDescent="0.25">
      <c r="A6954" s="37" t="s">
        <v>16486</v>
      </c>
      <c r="B6954" s="38" t="s">
        <v>7014</v>
      </c>
    </row>
    <row r="6955" spans="1:2" x14ac:dyDescent="0.25">
      <c r="A6955" s="37" t="s">
        <v>16487</v>
      </c>
      <c r="B6955" s="38" t="s">
        <v>7015</v>
      </c>
    </row>
    <row r="6956" spans="1:2" x14ac:dyDescent="0.25">
      <c r="A6956" s="37" t="s">
        <v>16488</v>
      </c>
      <c r="B6956" s="38" t="s">
        <v>7016</v>
      </c>
    </row>
    <row r="6957" spans="1:2" x14ac:dyDescent="0.25">
      <c r="A6957" s="37" t="s">
        <v>16489</v>
      </c>
      <c r="B6957" s="38" t="s">
        <v>7017</v>
      </c>
    </row>
    <row r="6958" spans="1:2" x14ac:dyDescent="0.25">
      <c r="A6958" s="37" t="s">
        <v>16490</v>
      </c>
      <c r="B6958" s="38" t="s">
        <v>7018</v>
      </c>
    </row>
    <row r="6959" spans="1:2" x14ac:dyDescent="0.25">
      <c r="A6959" s="37" t="s">
        <v>16491</v>
      </c>
      <c r="B6959" s="38" t="s">
        <v>7019</v>
      </c>
    </row>
    <row r="6960" spans="1:2" x14ac:dyDescent="0.25">
      <c r="A6960" s="37" t="s">
        <v>16492</v>
      </c>
      <c r="B6960" s="38" t="s">
        <v>7020</v>
      </c>
    </row>
    <row r="6961" spans="1:2" x14ac:dyDescent="0.25">
      <c r="A6961" s="37" t="s">
        <v>16493</v>
      </c>
      <c r="B6961" s="38" t="s">
        <v>7021</v>
      </c>
    </row>
    <row r="6962" spans="1:2" x14ac:dyDescent="0.25">
      <c r="A6962" s="37" t="s">
        <v>16494</v>
      </c>
      <c r="B6962" s="38" t="s">
        <v>7022</v>
      </c>
    </row>
    <row r="6963" spans="1:2" x14ac:dyDescent="0.25">
      <c r="A6963" s="37" t="s">
        <v>16495</v>
      </c>
      <c r="B6963" s="38" t="s">
        <v>7023</v>
      </c>
    </row>
    <row r="6964" spans="1:2" x14ac:dyDescent="0.25">
      <c r="A6964" s="37" t="s">
        <v>16496</v>
      </c>
      <c r="B6964" s="38" t="s">
        <v>7024</v>
      </c>
    </row>
    <row r="6965" spans="1:2" x14ac:dyDescent="0.25">
      <c r="A6965" s="37" t="s">
        <v>16497</v>
      </c>
      <c r="B6965" s="38" t="s">
        <v>7025</v>
      </c>
    </row>
    <row r="6966" spans="1:2" x14ac:dyDescent="0.25">
      <c r="A6966" s="37" t="s">
        <v>16498</v>
      </c>
      <c r="B6966" s="38" t="s">
        <v>7026</v>
      </c>
    </row>
    <row r="6967" spans="1:2" x14ac:dyDescent="0.25">
      <c r="A6967" s="37" t="s">
        <v>16499</v>
      </c>
      <c r="B6967" s="38" t="s">
        <v>7027</v>
      </c>
    </row>
    <row r="6968" spans="1:2" x14ac:dyDescent="0.25">
      <c r="A6968" s="37" t="s">
        <v>16500</v>
      </c>
      <c r="B6968" s="38" t="s">
        <v>7028</v>
      </c>
    </row>
    <row r="6969" spans="1:2" x14ac:dyDescent="0.25">
      <c r="A6969" s="37" t="s">
        <v>16501</v>
      </c>
      <c r="B6969" s="38" t="s">
        <v>7029</v>
      </c>
    </row>
    <row r="6970" spans="1:2" x14ac:dyDescent="0.25">
      <c r="A6970" s="37" t="s">
        <v>16502</v>
      </c>
      <c r="B6970" s="38" t="s">
        <v>7030</v>
      </c>
    </row>
    <row r="6971" spans="1:2" x14ac:dyDescent="0.25">
      <c r="A6971" s="37" t="s">
        <v>16503</v>
      </c>
      <c r="B6971" s="38" t="s">
        <v>7031</v>
      </c>
    </row>
    <row r="6972" spans="1:2" x14ac:dyDescent="0.25">
      <c r="A6972" s="37" t="s">
        <v>16504</v>
      </c>
      <c r="B6972" s="38" t="s">
        <v>7032</v>
      </c>
    </row>
    <row r="6973" spans="1:2" x14ac:dyDescent="0.25">
      <c r="A6973" s="37" t="s">
        <v>16505</v>
      </c>
      <c r="B6973" s="38" t="s">
        <v>7033</v>
      </c>
    </row>
    <row r="6974" spans="1:2" x14ac:dyDescent="0.25">
      <c r="A6974" s="37" t="s">
        <v>16506</v>
      </c>
      <c r="B6974" s="38" t="s">
        <v>7034</v>
      </c>
    </row>
    <row r="6975" spans="1:2" x14ac:dyDescent="0.25">
      <c r="A6975" s="37" t="s">
        <v>16507</v>
      </c>
      <c r="B6975" s="38" t="s">
        <v>7035</v>
      </c>
    </row>
    <row r="6976" spans="1:2" x14ac:dyDescent="0.25">
      <c r="A6976" s="37" t="s">
        <v>16508</v>
      </c>
      <c r="B6976" s="38" t="s">
        <v>7036</v>
      </c>
    </row>
    <row r="6977" spans="1:2" x14ac:dyDescent="0.25">
      <c r="A6977" s="37" t="s">
        <v>16509</v>
      </c>
      <c r="B6977" s="38" t="s">
        <v>7037</v>
      </c>
    </row>
    <row r="6978" spans="1:2" x14ac:dyDescent="0.25">
      <c r="A6978" s="37" t="s">
        <v>16510</v>
      </c>
      <c r="B6978" s="38" t="s">
        <v>7038</v>
      </c>
    </row>
    <row r="6979" spans="1:2" x14ac:dyDescent="0.25">
      <c r="A6979" s="37" t="s">
        <v>16511</v>
      </c>
      <c r="B6979" s="38" t="s">
        <v>7039</v>
      </c>
    </row>
    <row r="6980" spans="1:2" x14ac:dyDescent="0.25">
      <c r="A6980" s="37" t="s">
        <v>16512</v>
      </c>
      <c r="B6980" s="38" t="s">
        <v>7040</v>
      </c>
    </row>
    <row r="6981" spans="1:2" x14ac:dyDescent="0.25">
      <c r="A6981" s="37" t="s">
        <v>16513</v>
      </c>
      <c r="B6981" s="38" t="s">
        <v>7041</v>
      </c>
    </row>
    <row r="6982" spans="1:2" x14ac:dyDescent="0.25">
      <c r="A6982" s="37" t="s">
        <v>16514</v>
      </c>
      <c r="B6982" s="38" t="s">
        <v>7042</v>
      </c>
    </row>
    <row r="6983" spans="1:2" x14ac:dyDescent="0.25">
      <c r="A6983" s="37" t="s">
        <v>16515</v>
      </c>
      <c r="B6983" s="38" t="s">
        <v>7043</v>
      </c>
    </row>
    <row r="6984" spans="1:2" x14ac:dyDescent="0.25">
      <c r="A6984" s="37" t="s">
        <v>16516</v>
      </c>
      <c r="B6984" s="38" t="s">
        <v>7044</v>
      </c>
    </row>
    <row r="6985" spans="1:2" x14ac:dyDescent="0.25">
      <c r="A6985" s="37" t="s">
        <v>16517</v>
      </c>
      <c r="B6985" s="38" t="s">
        <v>7045</v>
      </c>
    </row>
    <row r="6986" spans="1:2" x14ac:dyDescent="0.25">
      <c r="A6986" s="37" t="s">
        <v>16518</v>
      </c>
      <c r="B6986" s="38" t="s">
        <v>7046</v>
      </c>
    </row>
    <row r="6987" spans="1:2" x14ac:dyDescent="0.25">
      <c r="A6987" s="37" t="s">
        <v>16519</v>
      </c>
      <c r="B6987" s="38" t="s">
        <v>7047</v>
      </c>
    </row>
    <row r="6988" spans="1:2" x14ac:dyDescent="0.25">
      <c r="A6988" s="37" t="s">
        <v>16520</v>
      </c>
      <c r="B6988" s="38" t="s">
        <v>7048</v>
      </c>
    </row>
    <row r="6989" spans="1:2" x14ac:dyDescent="0.25">
      <c r="A6989" s="37" t="s">
        <v>16521</v>
      </c>
      <c r="B6989" s="38" t="s">
        <v>7049</v>
      </c>
    </row>
    <row r="6990" spans="1:2" x14ac:dyDescent="0.25">
      <c r="A6990" s="37" t="s">
        <v>16522</v>
      </c>
      <c r="B6990" s="38" t="s">
        <v>7050</v>
      </c>
    </row>
    <row r="6991" spans="1:2" x14ac:dyDescent="0.25">
      <c r="A6991" s="37" t="s">
        <v>16523</v>
      </c>
      <c r="B6991" s="38" t="s">
        <v>7051</v>
      </c>
    </row>
    <row r="6992" spans="1:2" x14ac:dyDescent="0.25">
      <c r="A6992" s="37" t="s">
        <v>16524</v>
      </c>
      <c r="B6992" s="38" t="s">
        <v>7052</v>
      </c>
    </row>
    <row r="6993" spans="1:2" x14ac:dyDescent="0.25">
      <c r="A6993" s="37" t="s">
        <v>16525</v>
      </c>
      <c r="B6993" s="38" t="s">
        <v>7053</v>
      </c>
    </row>
    <row r="6994" spans="1:2" x14ac:dyDescent="0.25">
      <c r="A6994" s="37" t="s">
        <v>16526</v>
      </c>
      <c r="B6994" s="38" t="s">
        <v>7054</v>
      </c>
    </row>
    <row r="6995" spans="1:2" x14ac:dyDescent="0.25">
      <c r="A6995" s="37" t="s">
        <v>16527</v>
      </c>
      <c r="B6995" s="38" t="s">
        <v>7055</v>
      </c>
    </row>
    <row r="6996" spans="1:2" x14ac:dyDescent="0.25">
      <c r="A6996" s="37" t="s">
        <v>16528</v>
      </c>
      <c r="B6996" s="38" t="s">
        <v>7056</v>
      </c>
    </row>
    <row r="6997" spans="1:2" x14ac:dyDescent="0.25">
      <c r="A6997" s="37" t="s">
        <v>16529</v>
      </c>
      <c r="B6997" s="38" t="s">
        <v>7057</v>
      </c>
    </row>
    <row r="6998" spans="1:2" x14ac:dyDescent="0.25">
      <c r="A6998" s="37" t="s">
        <v>16530</v>
      </c>
      <c r="B6998" s="38" t="s">
        <v>7058</v>
      </c>
    </row>
    <row r="6999" spans="1:2" x14ac:dyDescent="0.25">
      <c r="A6999" s="37" t="s">
        <v>16531</v>
      </c>
      <c r="B6999" s="38" t="s">
        <v>7059</v>
      </c>
    </row>
    <row r="7000" spans="1:2" x14ac:dyDescent="0.25">
      <c r="A7000" s="37" t="s">
        <v>16532</v>
      </c>
      <c r="B7000" s="38" t="s">
        <v>7060</v>
      </c>
    </row>
    <row r="7001" spans="1:2" x14ac:dyDescent="0.25">
      <c r="A7001" s="37" t="s">
        <v>16533</v>
      </c>
      <c r="B7001" s="38" t="s">
        <v>7061</v>
      </c>
    </row>
    <row r="7002" spans="1:2" x14ac:dyDescent="0.25">
      <c r="A7002" s="37" t="s">
        <v>16534</v>
      </c>
      <c r="B7002" s="38" t="s">
        <v>7062</v>
      </c>
    </row>
    <row r="7003" spans="1:2" x14ac:dyDescent="0.25">
      <c r="A7003" s="37" t="s">
        <v>16535</v>
      </c>
      <c r="B7003" s="38" t="s">
        <v>7063</v>
      </c>
    </row>
    <row r="7004" spans="1:2" x14ac:dyDescent="0.25">
      <c r="A7004" s="37" t="s">
        <v>16536</v>
      </c>
      <c r="B7004" s="38" t="s">
        <v>7064</v>
      </c>
    </row>
    <row r="7005" spans="1:2" x14ac:dyDescent="0.25">
      <c r="A7005" s="37" t="s">
        <v>16537</v>
      </c>
      <c r="B7005" s="38" t="s">
        <v>7065</v>
      </c>
    </row>
    <row r="7006" spans="1:2" x14ac:dyDescent="0.25">
      <c r="A7006" s="37" t="s">
        <v>16538</v>
      </c>
      <c r="B7006" s="38" t="s">
        <v>7066</v>
      </c>
    </row>
    <row r="7007" spans="1:2" x14ac:dyDescent="0.25">
      <c r="A7007" s="37" t="s">
        <v>16539</v>
      </c>
      <c r="B7007" s="38" t="s">
        <v>7067</v>
      </c>
    </row>
    <row r="7008" spans="1:2" x14ac:dyDescent="0.25">
      <c r="A7008" s="37" t="s">
        <v>16540</v>
      </c>
      <c r="B7008" s="38" t="s">
        <v>7068</v>
      </c>
    </row>
    <row r="7009" spans="1:2" x14ac:dyDescent="0.25">
      <c r="A7009" s="37" t="s">
        <v>16541</v>
      </c>
      <c r="B7009" s="38" t="s">
        <v>7069</v>
      </c>
    </row>
    <row r="7010" spans="1:2" x14ac:dyDescent="0.25">
      <c r="A7010" s="37" t="s">
        <v>16542</v>
      </c>
      <c r="B7010" s="38" t="s">
        <v>7070</v>
      </c>
    </row>
    <row r="7011" spans="1:2" x14ac:dyDescent="0.25">
      <c r="A7011" s="37" t="s">
        <v>16543</v>
      </c>
      <c r="B7011" s="38" t="s">
        <v>7071</v>
      </c>
    </row>
    <row r="7012" spans="1:2" x14ac:dyDescent="0.25">
      <c r="A7012" s="37" t="s">
        <v>16544</v>
      </c>
      <c r="B7012" s="38" t="s">
        <v>7072</v>
      </c>
    </row>
    <row r="7013" spans="1:2" x14ac:dyDescent="0.25">
      <c r="A7013" s="37" t="s">
        <v>16545</v>
      </c>
      <c r="B7013" s="38" t="s">
        <v>7073</v>
      </c>
    </row>
    <row r="7014" spans="1:2" x14ac:dyDescent="0.25">
      <c r="A7014" s="37" t="s">
        <v>16546</v>
      </c>
      <c r="B7014" s="38" t="s">
        <v>7074</v>
      </c>
    </row>
    <row r="7015" spans="1:2" x14ac:dyDescent="0.25">
      <c r="A7015" s="37" t="s">
        <v>16547</v>
      </c>
      <c r="B7015" s="38" t="s">
        <v>7075</v>
      </c>
    </row>
    <row r="7016" spans="1:2" x14ac:dyDescent="0.25">
      <c r="A7016" s="37" t="s">
        <v>16548</v>
      </c>
      <c r="B7016" s="38" t="s">
        <v>7076</v>
      </c>
    </row>
    <row r="7017" spans="1:2" x14ac:dyDescent="0.25">
      <c r="A7017" s="37" t="s">
        <v>16549</v>
      </c>
      <c r="B7017" s="38" t="s">
        <v>7077</v>
      </c>
    </row>
    <row r="7018" spans="1:2" x14ac:dyDescent="0.25">
      <c r="A7018" s="37" t="s">
        <v>16550</v>
      </c>
      <c r="B7018" s="38" t="s">
        <v>7078</v>
      </c>
    </row>
    <row r="7019" spans="1:2" x14ac:dyDescent="0.25">
      <c r="A7019" s="37" t="s">
        <v>16551</v>
      </c>
      <c r="B7019" s="38" t="s">
        <v>7079</v>
      </c>
    </row>
    <row r="7020" spans="1:2" x14ac:dyDescent="0.25">
      <c r="A7020" s="37" t="s">
        <v>16552</v>
      </c>
      <c r="B7020" s="38" t="s">
        <v>7080</v>
      </c>
    </row>
    <row r="7021" spans="1:2" x14ac:dyDescent="0.25">
      <c r="A7021" s="37" t="s">
        <v>16553</v>
      </c>
      <c r="B7021" s="38" t="s">
        <v>7081</v>
      </c>
    </row>
    <row r="7022" spans="1:2" x14ac:dyDescent="0.25">
      <c r="A7022" s="37" t="s">
        <v>16554</v>
      </c>
      <c r="B7022" s="38" t="s">
        <v>7082</v>
      </c>
    </row>
    <row r="7023" spans="1:2" x14ac:dyDescent="0.25">
      <c r="A7023" s="37" t="s">
        <v>16555</v>
      </c>
      <c r="B7023" s="38" t="s">
        <v>7083</v>
      </c>
    </row>
    <row r="7024" spans="1:2" x14ac:dyDescent="0.25">
      <c r="A7024" s="37" t="s">
        <v>16556</v>
      </c>
      <c r="B7024" s="38" t="s">
        <v>7084</v>
      </c>
    </row>
    <row r="7025" spans="1:2" x14ac:dyDescent="0.25">
      <c r="A7025" s="37" t="s">
        <v>16557</v>
      </c>
      <c r="B7025" s="38" t="s">
        <v>7085</v>
      </c>
    </row>
    <row r="7026" spans="1:2" x14ac:dyDescent="0.25">
      <c r="A7026" s="37" t="s">
        <v>16558</v>
      </c>
      <c r="B7026" s="38" t="s">
        <v>7086</v>
      </c>
    </row>
    <row r="7027" spans="1:2" x14ac:dyDescent="0.25">
      <c r="A7027" s="37" t="s">
        <v>16559</v>
      </c>
      <c r="B7027" s="38" t="s">
        <v>7087</v>
      </c>
    </row>
    <row r="7028" spans="1:2" x14ac:dyDescent="0.25">
      <c r="A7028" s="37" t="s">
        <v>16560</v>
      </c>
      <c r="B7028" s="38" t="s">
        <v>7088</v>
      </c>
    </row>
    <row r="7029" spans="1:2" x14ac:dyDescent="0.25">
      <c r="A7029" s="37" t="s">
        <v>16561</v>
      </c>
      <c r="B7029" s="38" t="s">
        <v>7089</v>
      </c>
    </row>
    <row r="7030" spans="1:2" x14ac:dyDescent="0.25">
      <c r="A7030" s="37" t="s">
        <v>16562</v>
      </c>
      <c r="B7030" s="38" t="s">
        <v>7090</v>
      </c>
    </row>
    <row r="7031" spans="1:2" x14ac:dyDescent="0.25">
      <c r="A7031" s="37" t="s">
        <v>16563</v>
      </c>
      <c r="B7031" s="38" t="s">
        <v>7091</v>
      </c>
    </row>
    <row r="7032" spans="1:2" x14ac:dyDescent="0.25">
      <c r="A7032" s="37" t="s">
        <v>16564</v>
      </c>
      <c r="B7032" s="38" t="s">
        <v>7092</v>
      </c>
    </row>
    <row r="7033" spans="1:2" x14ac:dyDescent="0.25">
      <c r="A7033" s="37" t="s">
        <v>16565</v>
      </c>
      <c r="B7033" s="38" t="s">
        <v>7093</v>
      </c>
    </row>
    <row r="7034" spans="1:2" x14ac:dyDescent="0.25">
      <c r="A7034" s="37" t="s">
        <v>16566</v>
      </c>
      <c r="B7034" s="38" t="s">
        <v>7094</v>
      </c>
    </row>
    <row r="7035" spans="1:2" x14ac:dyDescent="0.25">
      <c r="A7035" s="37" t="s">
        <v>16567</v>
      </c>
      <c r="B7035" s="38" t="s">
        <v>7095</v>
      </c>
    </row>
    <row r="7036" spans="1:2" x14ac:dyDescent="0.25">
      <c r="A7036" s="37" t="s">
        <v>16568</v>
      </c>
      <c r="B7036" s="38" t="s">
        <v>7096</v>
      </c>
    </row>
    <row r="7037" spans="1:2" x14ac:dyDescent="0.25">
      <c r="A7037" s="37" t="s">
        <v>16569</v>
      </c>
      <c r="B7037" s="38" t="s">
        <v>7097</v>
      </c>
    </row>
    <row r="7038" spans="1:2" x14ac:dyDescent="0.25">
      <c r="A7038" s="37" t="s">
        <v>16570</v>
      </c>
      <c r="B7038" s="38" t="s">
        <v>7098</v>
      </c>
    </row>
    <row r="7039" spans="1:2" x14ac:dyDescent="0.25">
      <c r="A7039" s="37" t="s">
        <v>16571</v>
      </c>
      <c r="B7039" s="38" t="s">
        <v>7099</v>
      </c>
    </row>
    <row r="7040" spans="1:2" x14ac:dyDescent="0.25">
      <c r="A7040" s="37" t="s">
        <v>16572</v>
      </c>
      <c r="B7040" s="38" t="s">
        <v>7100</v>
      </c>
    </row>
    <row r="7041" spans="1:2" x14ac:dyDescent="0.25">
      <c r="A7041" s="37" t="s">
        <v>16573</v>
      </c>
      <c r="B7041" s="38" t="s">
        <v>7101</v>
      </c>
    </row>
    <row r="7042" spans="1:2" x14ac:dyDescent="0.25">
      <c r="A7042" s="37" t="s">
        <v>16574</v>
      </c>
      <c r="B7042" s="38" t="s">
        <v>7102</v>
      </c>
    </row>
    <row r="7043" spans="1:2" x14ac:dyDescent="0.25">
      <c r="A7043" s="37" t="s">
        <v>16575</v>
      </c>
      <c r="B7043" s="38" t="s">
        <v>7103</v>
      </c>
    </row>
    <row r="7044" spans="1:2" x14ac:dyDescent="0.25">
      <c r="A7044" s="37" t="s">
        <v>16576</v>
      </c>
      <c r="B7044" s="38" t="s">
        <v>7104</v>
      </c>
    </row>
    <row r="7045" spans="1:2" x14ac:dyDescent="0.25">
      <c r="A7045" s="37" t="s">
        <v>16577</v>
      </c>
      <c r="B7045" s="38" t="s">
        <v>7105</v>
      </c>
    </row>
    <row r="7046" spans="1:2" x14ac:dyDescent="0.25">
      <c r="A7046" s="37" t="s">
        <v>16578</v>
      </c>
      <c r="B7046" s="38" t="s">
        <v>7106</v>
      </c>
    </row>
    <row r="7047" spans="1:2" x14ac:dyDescent="0.25">
      <c r="A7047" s="37" t="s">
        <v>16579</v>
      </c>
      <c r="B7047" s="38" t="s">
        <v>7107</v>
      </c>
    </row>
    <row r="7048" spans="1:2" x14ac:dyDescent="0.25">
      <c r="A7048" s="37" t="s">
        <v>16580</v>
      </c>
      <c r="B7048" s="38" t="s">
        <v>7108</v>
      </c>
    </row>
    <row r="7049" spans="1:2" x14ac:dyDescent="0.25">
      <c r="A7049" s="37" t="s">
        <v>16581</v>
      </c>
      <c r="B7049" s="38" t="s">
        <v>7109</v>
      </c>
    </row>
    <row r="7050" spans="1:2" x14ac:dyDescent="0.25">
      <c r="A7050" s="37" t="s">
        <v>16582</v>
      </c>
      <c r="B7050" s="38" t="s">
        <v>7110</v>
      </c>
    </row>
    <row r="7051" spans="1:2" x14ac:dyDescent="0.25">
      <c r="A7051" s="37" t="s">
        <v>16583</v>
      </c>
      <c r="B7051" s="38" t="s">
        <v>7111</v>
      </c>
    </row>
    <row r="7052" spans="1:2" x14ac:dyDescent="0.25">
      <c r="A7052" s="37" t="s">
        <v>16584</v>
      </c>
      <c r="B7052" s="38" t="s">
        <v>7112</v>
      </c>
    </row>
    <row r="7053" spans="1:2" x14ac:dyDescent="0.25">
      <c r="A7053" s="37" t="s">
        <v>16585</v>
      </c>
      <c r="B7053" s="38" t="s">
        <v>7113</v>
      </c>
    </row>
    <row r="7054" spans="1:2" x14ac:dyDescent="0.25">
      <c r="A7054" s="37" t="s">
        <v>16586</v>
      </c>
      <c r="B7054" s="38" t="s">
        <v>7114</v>
      </c>
    </row>
    <row r="7055" spans="1:2" x14ac:dyDescent="0.25">
      <c r="A7055" s="37" t="s">
        <v>16587</v>
      </c>
      <c r="B7055" s="38" t="s">
        <v>7115</v>
      </c>
    </row>
    <row r="7056" spans="1:2" x14ac:dyDescent="0.25">
      <c r="A7056" s="37" t="s">
        <v>16588</v>
      </c>
      <c r="B7056" s="38" t="s">
        <v>7116</v>
      </c>
    </row>
    <row r="7057" spans="1:2" x14ac:dyDescent="0.25">
      <c r="A7057" s="37" t="s">
        <v>16589</v>
      </c>
      <c r="B7057" s="38" t="s">
        <v>7117</v>
      </c>
    </row>
    <row r="7058" spans="1:2" x14ac:dyDescent="0.25">
      <c r="A7058" s="37" t="s">
        <v>16590</v>
      </c>
      <c r="B7058" s="38" t="s">
        <v>7118</v>
      </c>
    </row>
    <row r="7059" spans="1:2" x14ac:dyDescent="0.25">
      <c r="A7059" s="37" t="s">
        <v>16591</v>
      </c>
      <c r="B7059" s="38" t="s">
        <v>7119</v>
      </c>
    </row>
    <row r="7060" spans="1:2" x14ac:dyDescent="0.25">
      <c r="A7060" s="37" t="s">
        <v>16592</v>
      </c>
      <c r="B7060" s="38" t="s">
        <v>7120</v>
      </c>
    </row>
    <row r="7061" spans="1:2" x14ac:dyDescent="0.25">
      <c r="A7061" s="37" t="s">
        <v>16593</v>
      </c>
      <c r="B7061" s="38" t="s">
        <v>7121</v>
      </c>
    </row>
    <row r="7062" spans="1:2" x14ac:dyDescent="0.25">
      <c r="A7062" s="37" t="s">
        <v>16594</v>
      </c>
      <c r="B7062" s="38" t="s">
        <v>7122</v>
      </c>
    </row>
    <row r="7063" spans="1:2" x14ac:dyDescent="0.25">
      <c r="A7063" s="37" t="s">
        <v>16595</v>
      </c>
      <c r="B7063" s="38" t="s">
        <v>7123</v>
      </c>
    </row>
    <row r="7064" spans="1:2" x14ac:dyDescent="0.25">
      <c r="A7064" s="37" t="s">
        <v>16596</v>
      </c>
      <c r="B7064" s="38" t="s">
        <v>7124</v>
      </c>
    </row>
    <row r="7065" spans="1:2" x14ac:dyDescent="0.25">
      <c r="A7065" s="37" t="s">
        <v>16597</v>
      </c>
      <c r="B7065" s="38" t="s">
        <v>7125</v>
      </c>
    </row>
    <row r="7066" spans="1:2" x14ac:dyDescent="0.25">
      <c r="A7066" s="37" t="s">
        <v>16598</v>
      </c>
      <c r="B7066" s="38" t="s">
        <v>7126</v>
      </c>
    </row>
    <row r="7067" spans="1:2" x14ac:dyDescent="0.25">
      <c r="A7067" s="37" t="s">
        <v>16599</v>
      </c>
      <c r="B7067" s="38" t="s">
        <v>7127</v>
      </c>
    </row>
    <row r="7068" spans="1:2" x14ac:dyDescent="0.25">
      <c r="A7068" s="37" t="s">
        <v>16600</v>
      </c>
      <c r="B7068" s="38" t="s">
        <v>7128</v>
      </c>
    </row>
    <row r="7069" spans="1:2" x14ac:dyDescent="0.25">
      <c r="A7069" s="37" t="s">
        <v>16601</v>
      </c>
      <c r="B7069" s="38" t="s">
        <v>7129</v>
      </c>
    </row>
    <row r="7070" spans="1:2" x14ac:dyDescent="0.25">
      <c r="A7070" s="37" t="s">
        <v>16602</v>
      </c>
      <c r="B7070" s="38" t="s">
        <v>7130</v>
      </c>
    </row>
    <row r="7071" spans="1:2" x14ac:dyDescent="0.25">
      <c r="A7071" s="37" t="s">
        <v>16603</v>
      </c>
      <c r="B7071" s="38" t="s">
        <v>7131</v>
      </c>
    </row>
    <row r="7072" spans="1:2" x14ac:dyDescent="0.25">
      <c r="A7072" s="37" t="s">
        <v>16604</v>
      </c>
      <c r="B7072" s="38" t="s">
        <v>7132</v>
      </c>
    </row>
    <row r="7073" spans="1:2" x14ac:dyDescent="0.25">
      <c r="A7073" s="37" t="s">
        <v>16605</v>
      </c>
      <c r="B7073" s="38" t="s">
        <v>7133</v>
      </c>
    </row>
    <row r="7074" spans="1:2" x14ac:dyDescent="0.25">
      <c r="A7074" s="37" t="s">
        <v>16606</v>
      </c>
      <c r="B7074" s="38" t="s">
        <v>7134</v>
      </c>
    </row>
    <row r="7075" spans="1:2" x14ac:dyDescent="0.25">
      <c r="A7075" s="37" t="s">
        <v>16607</v>
      </c>
      <c r="B7075" s="38" t="s">
        <v>7135</v>
      </c>
    </row>
    <row r="7076" spans="1:2" x14ac:dyDescent="0.25">
      <c r="A7076" s="37" t="s">
        <v>16608</v>
      </c>
      <c r="B7076" s="38" t="s">
        <v>7136</v>
      </c>
    </row>
    <row r="7077" spans="1:2" x14ac:dyDescent="0.25">
      <c r="A7077" s="37" t="s">
        <v>16609</v>
      </c>
      <c r="B7077" s="38" t="s">
        <v>7137</v>
      </c>
    </row>
    <row r="7078" spans="1:2" x14ac:dyDescent="0.25">
      <c r="A7078" s="37" t="s">
        <v>16610</v>
      </c>
      <c r="B7078" s="38" t="s">
        <v>7138</v>
      </c>
    </row>
    <row r="7079" spans="1:2" x14ac:dyDescent="0.25">
      <c r="A7079" s="37" t="s">
        <v>16611</v>
      </c>
      <c r="B7079" s="38" t="s">
        <v>7139</v>
      </c>
    </row>
    <row r="7080" spans="1:2" x14ac:dyDescent="0.25">
      <c r="A7080" s="37" t="s">
        <v>16612</v>
      </c>
      <c r="B7080" s="38" t="s">
        <v>7140</v>
      </c>
    </row>
    <row r="7081" spans="1:2" x14ac:dyDescent="0.25">
      <c r="A7081" s="37" t="s">
        <v>16613</v>
      </c>
      <c r="B7081" s="38" t="s">
        <v>7141</v>
      </c>
    </row>
    <row r="7082" spans="1:2" x14ac:dyDescent="0.25">
      <c r="A7082" s="37" t="s">
        <v>16614</v>
      </c>
      <c r="B7082" s="38" t="s">
        <v>7142</v>
      </c>
    </row>
    <row r="7083" spans="1:2" x14ac:dyDescent="0.25">
      <c r="A7083" s="37" t="s">
        <v>16615</v>
      </c>
      <c r="B7083" s="38" t="s">
        <v>7143</v>
      </c>
    </row>
    <row r="7084" spans="1:2" x14ac:dyDescent="0.25">
      <c r="A7084" s="37" t="s">
        <v>16616</v>
      </c>
      <c r="B7084" s="38" t="s">
        <v>7144</v>
      </c>
    </row>
    <row r="7085" spans="1:2" x14ac:dyDescent="0.25">
      <c r="A7085" s="37" t="s">
        <v>16617</v>
      </c>
      <c r="B7085" s="38" t="s">
        <v>7145</v>
      </c>
    </row>
    <row r="7086" spans="1:2" x14ac:dyDescent="0.25">
      <c r="A7086" s="37" t="s">
        <v>16618</v>
      </c>
      <c r="B7086" s="38" t="s">
        <v>7146</v>
      </c>
    </row>
    <row r="7087" spans="1:2" x14ac:dyDescent="0.25">
      <c r="A7087" s="37" t="s">
        <v>16619</v>
      </c>
      <c r="B7087" s="38" t="s">
        <v>7147</v>
      </c>
    </row>
    <row r="7088" spans="1:2" x14ac:dyDescent="0.25">
      <c r="A7088" s="37" t="s">
        <v>16620</v>
      </c>
      <c r="B7088" s="38" t="s">
        <v>7148</v>
      </c>
    </row>
    <row r="7089" spans="1:2" x14ac:dyDescent="0.25">
      <c r="A7089" s="37" t="s">
        <v>16621</v>
      </c>
      <c r="B7089" s="38" t="s">
        <v>7149</v>
      </c>
    </row>
    <row r="7090" spans="1:2" x14ac:dyDescent="0.25">
      <c r="A7090" s="37" t="s">
        <v>16622</v>
      </c>
      <c r="B7090" s="38" t="s">
        <v>7150</v>
      </c>
    </row>
    <row r="7091" spans="1:2" x14ac:dyDescent="0.25">
      <c r="A7091" s="37" t="s">
        <v>16623</v>
      </c>
      <c r="B7091" s="38" t="s">
        <v>7151</v>
      </c>
    </row>
    <row r="7092" spans="1:2" x14ac:dyDescent="0.25">
      <c r="A7092" s="37" t="s">
        <v>16624</v>
      </c>
      <c r="B7092" s="38" t="s">
        <v>7152</v>
      </c>
    </row>
    <row r="7093" spans="1:2" x14ac:dyDescent="0.25">
      <c r="A7093" s="37" t="s">
        <v>16625</v>
      </c>
      <c r="B7093" s="38" t="s">
        <v>7153</v>
      </c>
    </row>
    <row r="7094" spans="1:2" x14ac:dyDescent="0.25">
      <c r="A7094" s="37" t="s">
        <v>16626</v>
      </c>
      <c r="B7094" s="38" t="s">
        <v>7154</v>
      </c>
    </row>
    <row r="7095" spans="1:2" x14ac:dyDescent="0.25">
      <c r="A7095" s="37" t="s">
        <v>16627</v>
      </c>
      <c r="B7095" s="38" t="s">
        <v>7155</v>
      </c>
    </row>
    <row r="7096" spans="1:2" x14ac:dyDescent="0.25">
      <c r="A7096" s="37" t="s">
        <v>16628</v>
      </c>
      <c r="B7096" s="38" t="s">
        <v>7156</v>
      </c>
    </row>
    <row r="7097" spans="1:2" x14ac:dyDescent="0.25">
      <c r="A7097" s="37" t="s">
        <v>16629</v>
      </c>
      <c r="B7097" s="38" t="s">
        <v>7157</v>
      </c>
    </row>
    <row r="7098" spans="1:2" x14ac:dyDescent="0.25">
      <c r="A7098" s="37" t="s">
        <v>16630</v>
      </c>
      <c r="B7098" s="38" t="s">
        <v>7158</v>
      </c>
    </row>
    <row r="7099" spans="1:2" x14ac:dyDescent="0.25">
      <c r="A7099" s="37" t="s">
        <v>16631</v>
      </c>
      <c r="B7099" s="38" t="s">
        <v>7159</v>
      </c>
    </row>
    <row r="7100" spans="1:2" x14ac:dyDescent="0.25">
      <c r="A7100" s="37" t="s">
        <v>16632</v>
      </c>
      <c r="B7100" s="38" t="s">
        <v>7160</v>
      </c>
    </row>
    <row r="7101" spans="1:2" x14ac:dyDescent="0.25">
      <c r="A7101" s="37" t="s">
        <v>16633</v>
      </c>
      <c r="B7101" s="38" t="s">
        <v>7161</v>
      </c>
    </row>
    <row r="7102" spans="1:2" x14ac:dyDescent="0.25">
      <c r="A7102" s="37" t="s">
        <v>16634</v>
      </c>
      <c r="B7102" s="38" t="s">
        <v>7162</v>
      </c>
    </row>
    <row r="7103" spans="1:2" x14ac:dyDescent="0.25">
      <c r="A7103" s="37" t="s">
        <v>16635</v>
      </c>
      <c r="B7103" s="38" t="s">
        <v>7163</v>
      </c>
    </row>
    <row r="7104" spans="1:2" x14ac:dyDescent="0.25">
      <c r="A7104" s="37" t="s">
        <v>16636</v>
      </c>
      <c r="B7104" s="38" t="s">
        <v>7164</v>
      </c>
    </row>
    <row r="7105" spans="1:2" x14ac:dyDescent="0.25">
      <c r="A7105" s="37" t="s">
        <v>16637</v>
      </c>
      <c r="B7105" s="38" t="s">
        <v>7165</v>
      </c>
    </row>
    <row r="7106" spans="1:2" x14ac:dyDescent="0.25">
      <c r="A7106" s="37" t="s">
        <v>16638</v>
      </c>
      <c r="B7106" s="38" t="s">
        <v>7166</v>
      </c>
    </row>
    <row r="7107" spans="1:2" x14ac:dyDescent="0.25">
      <c r="A7107" s="37" t="s">
        <v>16639</v>
      </c>
      <c r="B7107" s="38" t="s">
        <v>7167</v>
      </c>
    </row>
    <row r="7108" spans="1:2" x14ac:dyDescent="0.25">
      <c r="A7108" s="37" t="s">
        <v>16640</v>
      </c>
      <c r="B7108" s="38" t="s">
        <v>7168</v>
      </c>
    </row>
    <row r="7109" spans="1:2" x14ac:dyDescent="0.25">
      <c r="A7109" s="37" t="s">
        <v>16641</v>
      </c>
      <c r="B7109" s="38" t="s">
        <v>7169</v>
      </c>
    </row>
    <row r="7110" spans="1:2" x14ac:dyDescent="0.25">
      <c r="A7110" s="37" t="s">
        <v>16642</v>
      </c>
      <c r="B7110" s="38" t="s">
        <v>7170</v>
      </c>
    </row>
    <row r="7111" spans="1:2" x14ac:dyDescent="0.25">
      <c r="A7111" s="37" t="s">
        <v>16643</v>
      </c>
      <c r="B7111" s="38" t="s">
        <v>7171</v>
      </c>
    </row>
    <row r="7112" spans="1:2" x14ac:dyDescent="0.25">
      <c r="A7112" s="37" t="s">
        <v>16644</v>
      </c>
      <c r="B7112" s="38" t="s">
        <v>7172</v>
      </c>
    </row>
    <row r="7113" spans="1:2" x14ac:dyDescent="0.25">
      <c r="A7113" s="37" t="s">
        <v>16645</v>
      </c>
      <c r="B7113" s="38" t="s">
        <v>7173</v>
      </c>
    </row>
    <row r="7114" spans="1:2" x14ac:dyDescent="0.25">
      <c r="A7114" s="37" t="s">
        <v>16646</v>
      </c>
      <c r="B7114" s="38" t="s">
        <v>7174</v>
      </c>
    </row>
    <row r="7115" spans="1:2" x14ac:dyDescent="0.25">
      <c r="A7115" s="37" t="s">
        <v>16647</v>
      </c>
      <c r="B7115" s="38" t="s">
        <v>7175</v>
      </c>
    </row>
    <row r="7116" spans="1:2" x14ac:dyDescent="0.25">
      <c r="A7116" s="37" t="s">
        <v>16648</v>
      </c>
      <c r="B7116" s="38" t="s">
        <v>7176</v>
      </c>
    </row>
    <row r="7117" spans="1:2" x14ac:dyDescent="0.25">
      <c r="A7117" s="37" t="s">
        <v>16649</v>
      </c>
      <c r="B7117" s="38" t="s">
        <v>7177</v>
      </c>
    </row>
    <row r="7118" spans="1:2" x14ac:dyDescent="0.25">
      <c r="A7118" s="37" t="s">
        <v>16650</v>
      </c>
      <c r="B7118" s="38" t="s">
        <v>7178</v>
      </c>
    </row>
    <row r="7119" spans="1:2" x14ac:dyDescent="0.25">
      <c r="A7119" s="37" t="s">
        <v>16651</v>
      </c>
      <c r="B7119" s="38" t="s">
        <v>7179</v>
      </c>
    </row>
    <row r="7120" spans="1:2" x14ac:dyDescent="0.25">
      <c r="A7120" s="37" t="s">
        <v>16652</v>
      </c>
      <c r="B7120" s="38" t="s">
        <v>7180</v>
      </c>
    </row>
    <row r="7121" spans="1:2" x14ac:dyDescent="0.25">
      <c r="A7121" s="37" t="s">
        <v>16653</v>
      </c>
      <c r="B7121" s="38" t="s">
        <v>7181</v>
      </c>
    </row>
    <row r="7122" spans="1:2" x14ac:dyDescent="0.25">
      <c r="A7122" s="37" t="s">
        <v>16654</v>
      </c>
      <c r="B7122" s="38" t="s">
        <v>7182</v>
      </c>
    </row>
    <row r="7123" spans="1:2" x14ac:dyDescent="0.25">
      <c r="A7123" s="37" t="s">
        <v>16655</v>
      </c>
      <c r="B7123" s="38" t="s">
        <v>7183</v>
      </c>
    </row>
    <row r="7124" spans="1:2" x14ac:dyDescent="0.25">
      <c r="A7124" s="37" t="s">
        <v>16656</v>
      </c>
      <c r="B7124" s="38" t="s">
        <v>7184</v>
      </c>
    </row>
    <row r="7125" spans="1:2" x14ac:dyDescent="0.25">
      <c r="A7125" s="37" t="s">
        <v>16657</v>
      </c>
      <c r="B7125" s="38" t="s">
        <v>7185</v>
      </c>
    </row>
    <row r="7126" spans="1:2" x14ac:dyDescent="0.25">
      <c r="A7126" s="37" t="s">
        <v>16658</v>
      </c>
      <c r="B7126" s="38" t="s">
        <v>7186</v>
      </c>
    </row>
    <row r="7127" spans="1:2" x14ac:dyDescent="0.25">
      <c r="A7127" s="37" t="s">
        <v>16659</v>
      </c>
      <c r="B7127" s="38" t="s">
        <v>7187</v>
      </c>
    </row>
    <row r="7128" spans="1:2" x14ac:dyDescent="0.25">
      <c r="A7128" s="37" t="s">
        <v>16660</v>
      </c>
      <c r="B7128" s="38" t="s">
        <v>7188</v>
      </c>
    </row>
    <row r="7129" spans="1:2" x14ac:dyDescent="0.25">
      <c r="A7129" s="37" t="s">
        <v>16661</v>
      </c>
      <c r="B7129" s="38" t="s">
        <v>7189</v>
      </c>
    </row>
    <row r="7130" spans="1:2" x14ac:dyDescent="0.25">
      <c r="A7130" s="37" t="s">
        <v>16662</v>
      </c>
      <c r="B7130" s="38" t="s">
        <v>7190</v>
      </c>
    </row>
    <row r="7131" spans="1:2" x14ac:dyDescent="0.25">
      <c r="A7131" s="37" t="s">
        <v>16663</v>
      </c>
      <c r="B7131" s="38" t="s">
        <v>7191</v>
      </c>
    </row>
    <row r="7132" spans="1:2" x14ac:dyDescent="0.25">
      <c r="A7132" s="37" t="s">
        <v>16664</v>
      </c>
      <c r="B7132" s="38" t="s">
        <v>7192</v>
      </c>
    </row>
    <row r="7133" spans="1:2" x14ac:dyDescent="0.25">
      <c r="A7133" s="37" t="s">
        <v>16665</v>
      </c>
      <c r="B7133" s="38" t="s">
        <v>7193</v>
      </c>
    </row>
    <row r="7134" spans="1:2" x14ac:dyDescent="0.25">
      <c r="A7134" s="37" t="s">
        <v>16666</v>
      </c>
      <c r="B7134" s="38" t="s">
        <v>7194</v>
      </c>
    </row>
    <row r="7135" spans="1:2" x14ac:dyDescent="0.25">
      <c r="A7135" s="37" t="s">
        <v>16667</v>
      </c>
      <c r="B7135" s="38" t="s">
        <v>7195</v>
      </c>
    </row>
    <row r="7136" spans="1:2" x14ac:dyDescent="0.25">
      <c r="A7136" s="37" t="s">
        <v>16668</v>
      </c>
      <c r="B7136" s="38" t="s">
        <v>7196</v>
      </c>
    </row>
    <row r="7137" spans="1:2" x14ac:dyDescent="0.25">
      <c r="A7137" s="37" t="s">
        <v>16669</v>
      </c>
      <c r="B7137" s="38" t="s">
        <v>7197</v>
      </c>
    </row>
    <row r="7138" spans="1:2" x14ac:dyDescent="0.25">
      <c r="A7138" s="37" t="s">
        <v>16670</v>
      </c>
      <c r="B7138" s="38" t="s">
        <v>7198</v>
      </c>
    </row>
    <row r="7139" spans="1:2" x14ac:dyDescent="0.25">
      <c r="A7139" s="37" t="s">
        <v>16671</v>
      </c>
      <c r="B7139" s="38" t="s">
        <v>7199</v>
      </c>
    </row>
    <row r="7140" spans="1:2" x14ac:dyDescent="0.25">
      <c r="A7140" s="37" t="s">
        <v>16672</v>
      </c>
      <c r="B7140" s="38" t="s">
        <v>7200</v>
      </c>
    </row>
    <row r="7141" spans="1:2" x14ac:dyDescent="0.25">
      <c r="A7141" s="37" t="s">
        <v>16673</v>
      </c>
      <c r="B7141" s="38" t="s">
        <v>7201</v>
      </c>
    </row>
    <row r="7142" spans="1:2" x14ac:dyDescent="0.25">
      <c r="A7142" s="37" t="s">
        <v>16674</v>
      </c>
      <c r="B7142" s="38" t="s">
        <v>7202</v>
      </c>
    </row>
    <row r="7143" spans="1:2" x14ac:dyDescent="0.25">
      <c r="A7143" s="37" t="s">
        <v>16675</v>
      </c>
      <c r="B7143" s="38" t="s">
        <v>7203</v>
      </c>
    </row>
    <row r="7144" spans="1:2" x14ac:dyDescent="0.25">
      <c r="A7144" s="37" t="s">
        <v>16676</v>
      </c>
      <c r="B7144" s="38" t="s">
        <v>7204</v>
      </c>
    </row>
    <row r="7145" spans="1:2" x14ac:dyDescent="0.25">
      <c r="A7145" s="37" t="s">
        <v>16677</v>
      </c>
      <c r="B7145" s="38" t="s">
        <v>7205</v>
      </c>
    </row>
    <row r="7146" spans="1:2" x14ac:dyDescent="0.25">
      <c r="A7146" s="37" t="s">
        <v>16678</v>
      </c>
      <c r="B7146" s="38" t="s">
        <v>7206</v>
      </c>
    </row>
    <row r="7147" spans="1:2" x14ac:dyDescent="0.25">
      <c r="A7147" s="37" t="s">
        <v>16679</v>
      </c>
      <c r="B7147" s="38" t="s">
        <v>7207</v>
      </c>
    </row>
    <row r="7148" spans="1:2" x14ac:dyDescent="0.25">
      <c r="A7148" s="37" t="s">
        <v>16680</v>
      </c>
      <c r="B7148" s="38" t="s">
        <v>7208</v>
      </c>
    </row>
    <row r="7149" spans="1:2" x14ac:dyDescent="0.25">
      <c r="A7149" s="37" t="s">
        <v>16681</v>
      </c>
      <c r="B7149" s="38" t="s">
        <v>7209</v>
      </c>
    </row>
    <row r="7150" spans="1:2" x14ac:dyDescent="0.25">
      <c r="A7150" s="37" t="s">
        <v>16682</v>
      </c>
      <c r="B7150" s="38" t="s">
        <v>7210</v>
      </c>
    </row>
    <row r="7151" spans="1:2" x14ac:dyDescent="0.25">
      <c r="A7151" s="37" t="s">
        <v>16683</v>
      </c>
      <c r="B7151" s="38" t="s">
        <v>7211</v>
      </c>
    </row>
    <row r="7152" spans="1:2" x14ac:dyDescent="0.25">
      <c r="A7152" s="37" t="s">
        <v>16684</v>
      </c>
      <c r="B7152" s="38" t="s">
        <v>7212</v>
      </c>
    </row>
    <row r="7153" spans="1:2" x14ac:dyDescent="0.25">
      <c r="A7153" s="37" t="s">
        <v>16685</v>
      </c>
      <c r="B7153" s="38" t="s">
        <v>7213</v>
      </c>
    </row>
    <row r="7154" spans="1:2" x14ac:dyDescent="0.25">
      <c r="A7154" s="37" t="s">
        <v>16686</v>
      </c>
      <c r="B7154" s="38" t="s">
        <v>7214</v>
      </c>
    </row>
    <row r="7155" spans="1:2" x14ac:dyDescent="0.25">
      <c r="A7155" s="37" t="s">
        <v>16687</v>
      </c>
      <c r="B7155" s="38" t="s">
        <v>7215</v>
      </c>
    </row>
    <row r="7156" spans="1:2" x14ac:dyDescent="0.25">
      <c r="A7156" s="37" t="s">
        <v>16688</v>
      </c>
      <c r="B7156" s="38" t="s">
        <v>7216</v>
      </c>
    </row>
    <row r="7157" spans="1:2" x14ac:dyDescent="0.25">
      <c r="A7157" s="37" t="s">
        <v>16689</v>
      </c>
      <c r="B7157" s="38" t="s">
        <v>7217</v>
      </c>
    </row>
    <row r="7158" spans="1:2" x14ac:dyDescent="0.25">
      <c r="A7158" s="37" t="s">
        <v>16690</v>
      </c>
      <c r="B7158" s="38" t="s">
        <v>7218</v>
      </c>
    </row>
    <row r="7159" spans="1:2" x14ac:dyDescent="0.25">
      <c r="A7159" s="37" t="s">
        <v>16691</v>
      </c>
      <c r="B7159" s="38" t="s">
        <v>7219</v>
      </c>
    </row>
    <row r="7160" spans="1:2" x14ac:dyDescent="0.25">
      <c r="A7160" s="37" t="s">
        <v>16692</v>
      </c>
      <c r="B7160" s="38" t="s">
        <v>7220</v>
      </c>
    </row>
    <row r="7161" spans="1:2" x14ac:dyDescent="0.25">
      <c r="A7161" s="37" t="s">
        <v>16693</v>
      </c>
      <c r="B7161" s="38" t="s">
        <v>7221</v>
      </c>
    </row>
    <row r="7162" spans="1:2" x14ac:dyDescent="0.25">
      <c r="A7162" s="37" t="s">
        <v>16694</v>
      </c>
      <c r="B7162" s="38" t="s">
        <v>7222</v>
      </c>
    </row>
    <row r="7163" spans="1:2" x14ac:dyDescent="0.25">
      <c r="A7163" s="37" t="s">
        <v>16695</v>
      </c>
      <c r="B7163" s="38" t="s">
        <v>7223</v>
      </c>
    </row>
    <row r="7164" spans="1:2" x14ac:dyDescent="0.25">
      <c r="A7164" s="37" t="s">
        <v>16696</v>
      </c>
      <c r="B7164" s="38" t="s">
        <v>7224</v>
      </c>
    </row>
    <row r="7165" spans="1:2" x14ac:dyDescent="0.25">
      <c r="A7165" s="37" t="s">
        <v>16697</v>
      </c>
      <c r="B7165" s="38" t="s">
        <v>7225</v>
      </c>
    </row>
    <row r="7166" spans="1:2" x14ac:dyDescent="0.25">
      <c r="A7166" s="37" t="s">
        <v>16698</v>
      </c>
      <c r="B7166" s="38" t="s">
        <v>7226</v>
      </c>
    </row>
    <row r="7167" spans="1:2" x14ac:dyDescent="0.25">
      <c r="A7167" s="37" t="s">
        <v>16699</v>
      </c>
      <c r="B7167" s="38" t="s">
        <v>7227</v>
      </c>
    </row>
    <row r="7168" spans="1:2" x14ac:dyDescent="0.25">
      <c r="A7168" s="37" t="s">
        <v>16700</v>
      </c>
      <c r="B7168" s="38" t="s">
        <v>7228</v>
      </c>
    </row>
    <row r="7169" spans="1:2" x14ac:dyDescent="0.25">
      <c r="A7169" s="37" t="s">
        <v>16701</v>
      </c>
      <c r="B7169" s="38" t="s">
        <v>7229</v>
      </c>
    </row>
    <row r="7170" spans="1:2" x14ac:dyDescent="0.25">
      <c r="A7170" s="37" t="s">
        <v>16702</v>
      </c>
      <c r="B7170" s="38" t="s">
        <v>7230</v>
      </c>
    </row>
    <row r="7171" spans="1:2" x14ac:dyDescent="0.25">
      <c r="A7171" s="37" t="s">
        <v>16703</v>
      </c>
      <c r="B7171" s="38" t="s">
        <v>7231</v>
      </c>
    </row>
    <row r="7172" spans="1:2" x14ac:dyDescent="0.25">
      <c r="A7172" s="37" t="s">
        <v>16704</v>
      </c>
      <c r="B7172" s="38" t="s">
        <v>7232</v>
      </c>
    </row>
    <row r="7173" spans="1:2" x14ac:dyDescent="0.25">
      <c r="A7173" s="37" t="s">
        <v>16705</v>
      </c>
      <c r="B7173" s="38" t="s">
        <v>7233</v>
      </c>
    </row>
    <row r="7174" spans="1:2" x14ac:dyDescent="0.25">
      <c r="A7174" s="37" t="s">
        <v>16706</v>
      </c>
      <c r="B7174" s="38" t="s">
        <v>7234</v>
      </c>
    </row>
    <row r="7175" spans="1:2" x14ac:dyDescent="0.25">
      <c r="A7175" s="37" t="s">
        <v>16707</v>
      </c>
      <c r="B7175" s="38" t="s">
        <v>7235</v>
      </c>
    </row>
    <row r="7176" spans="1:2" x14ac:dyDescent="0.25">
      <c r="A7176" s="37" t="s">
        <v>16708</v>
      </c>
      <c r="B7176" s="38" t="s">
        <v>7236</v>
      </c>
    </row>
    <row r="7177" spans="1:2" x14ac:dyDescent="0.25">
      <c r="A7177" s="37" t="s">
        <v>16709</v>
      </c>
      <c r="B7177" s="38" t="s">
        <v>7237</v>
      </c>
    </row>
    <row r="7178" spans="1:2" x14ac:dyDescent="0.25">
      <c r="A7178" s="37" t="s">
        <v>16710</v>
      </c>
      <c r="B7178" s="38" t="s">
        <v>7238</v>
      </c>
    </row>
    <row r="7179" spans="1:2" x14ac:dyDescent="0.25">
      <c r="A7179" s="37" t="s">
        <v>16711</v>
      </c>
      <c r="B7179" s="38" t="s">
        <v>7239</v>
      </c>
    </row>
    <row r="7180" spans="1:2" x14ac:dyDescent="0.25">
      <c r="A7180" s="37" t="s">
        <v>16712</v>
      </c>
      <c r="B7180" s="38" t="s">
        <v>7240</v>
      </c>
    </row>
    <row r="7181" spans="1:2" x14ac:dyDescent="0.25">
      <c r="A7181" s="37" t="s">
        <v>16713</v>
      </c>
      <c r="B7181" s="38" t="s">
        <v>7241</v>
      </c>
    </row>
    <row r="7182" spans="1:2" x14ac:dyDescent="0.25">
      <c r="A7182" s="37" t="s">
        <v>16714</v>
      </c>
      <c r="B7182" s="38" t="s">
        <v>7242</v>
      </c>
    </row>
    <row r="7183" spans="1:2" x14ac:dyDescent="0.25">
      <c r="A7183" s="37" t="s">
        <v>16715</v>
      </c>
      <c r="B7183" s="38" t="s">
        <v>7243</v>
      </c>
    </row>
    <row r="7184" spans="1:2" x14ac:dyDescent="0.25">
      <c r="A7184" s="37" t="s">
        <v>16716</v>
      </c>
      <c r="B7184" s="38" t="s">
        <v>7244</v>
      </c>
    </row>
    <row r="7185" spans="1:2" x14ac:dyDescent="0.25">
      <c r="A7185" s="37" t="s">
        <v>16717</v>
      </c>
      <c r="B7185" s="38" t="s">
        <v>7245</v>
      </c>
    </row>
    <row r="7186" spans="1:2" x14ac:dyDescent="0.25">
      <c r="A7186" s="37" t="s">
        <v>16718</v>
      </c>
      <c r="B7186" s="38" t="s">
        <v>7246</v>
      </c>
    </row>
    <row r="7187" spans="1:2" x14ac:dyDescent="0.25">
      <c r="A7187" s="37" t="s">
        <v>16719</v>
      </c>
      <c r="B7187" s="38" t="s">
        <v>7247</v>
      </c>
    </row>
    <row r="7188" spans="1:2" x14ac:dyDescent="0.25">
      <c r="A7188" s="37" t="s">
        <v>16720</v>
      </c>
      <c r="B7188" s="38" t="s">
        <v>7248</v>
      </c>
    </row>
    <row r="7189" spans="1:2" x14ac:dyDescent="0.25">
      <c r="A7189" s="37" t="s">
        <v>16721</v>
      </c>
      <c r="B7189" s="38" t="s">
        <v>7249</v>
      </c>
    </row>
    <row r="7190" spans="1:2" x14ac:dyDescent="0.25">
      <c r="A7190" s="37" t="s">
        <v>16722</v>
      </c>
      <c r="B7190" s="38" t="s">
        <v>7250</v>
      </c>
    </row>
    <row r="7191" spans="1:2" x14ac:dyDescent="0.25">
      <c r="A7191" s="37" t="s">
        <v>16723</v>
      </c>
      <c r="B7191" s="38" t="s">
        <v>7251</v>
      </c>
    </row>
    <row r="7192" spans="1:2" x14ac:dyDescent="0.25">
      <c r="A7192" s="37" t="s">
        <v>16724</v>
      </c>
      <c r="B7192" s="38" t="s">
        <v>7252</v>
      </c>
    </row>
    <row r="7193" spans="1:2" x14ac:dyDescent="0.25">
      <c r="A7193" s="37" t="s">
        <v>16725</v>
      </c>
      <c r="B7193" s="38" t="s">
        <v>7253</v>
      </c>
    </row>
    <row r="7194" spans="1:2" x14ac:dyDescent="0.25">
      <c r="A7194" s="37" t="s">
        <v>16726</v>
      </c>
      <c r="B7194" s="38" t="s">
        <v>7254</v>
      </c>
    </row>
    <row r="7195" spans="1:2" x14ac:dyDescent="0.25">
      <c r="A7195" s="37" t="s">
        <v>16727</v>
      </c>
      <c r="B7195" s="38" t="s">
        <v>7255</v>
      </c>
    </row>
    <row r="7196" spans="1:2" x14ac:dyDescent="0.25">
      <c r="A7196" s="37" t="s">
        <v>16728</v>
      </c>
      <c r="B7196" s="38" t="s">
        <v>7256</v>
      </c>
    </row>
    <row r="7197" spans="1:2" x14ac:dyDescent="0.25">
      <c r="A7197" s="37" t="s">
        <v>16729</v>
      </c>
      <c r="B7197" s="38" t="s">
        <v>7257</v>
      </c>
    </row>
    <row r="7198" spans="1:2" x14ac:dyDescent="0.25">
      <c r="A7198" s="37" t="s">
        <v>16730</v>
      </c>
      <c r="B7198" s="38" t="s">
        <v>7258</v>
      </c>
    </row>
    <row r="7199" spans="1:2" x14ac:dyDescent="0.25">
      <c r="A7199" s="37" t="s">
        <v>16731</v>
      </c>
      <c r="B7199" s="38" t="s">
        <v>7259</v>
      </c>
    </row>
    <row r="7200" spans="1:2" x14ac:dyDescent="0.25">
      <c r="A7200" s="37" t="s">
        <v>16732</v>
      </c>
      <c r="B7200" s="38" t="s">
        <v>7260</v>
      </c>
    </row>
    <row r="7201" spans="1:2" x14ac:dyDescent="0.25">
      <c r="A7201" s="37" t="s">
        <v>16733</v>
      </c>
      <c r="B7201" s="38" t="s">
        <v>7261</v>
      </c>
    </row>
    <row r="7202" spans="1:2" x14ac:dyDescent="0.25">
      <c r="A7202" s="37" t="s">
        <v>16734</v>
      </c>
      <c r="B7202" s="38" t="s">
        <v>7262</v>
      </c>
    </row>
    <row r="7203" spans="1:2" x14ac:dyDescent="0.25">
      <c r="A7203" s="37" t="s">
        <v>16735</v>
      </c>
      <c r="B7203" s="38" t="s">
        <v>7263</v>
      </c>
    </row>
    <row r="7204" spans="1:2" x14ac:dyDescent="0.25">
      <c r="A7204" s="37" t="s">
        <v>16736</v>
      </c>
      <c r="B7204" s="38" t="s">
        <v>7264</v>
      </c>
    </row>
    <row r="7205" spans="1:2" x14ac:dyDescent="0.25">
      <c r="A7205" s="37" t="s">
        <v>16737</v>
      </c>
      <c r="B7205" s="38" t="s">
        <v>7265</v>
      </c>
    </row>
    <row r="7206" spans="1:2" x14ac:dyDescent="0.25">
      <c r="A7206" s="37" t="s">
        <v>16738</v>
      </c>
      <c r="B7206" s="38" t="s">
        <v>7266</v>
      </c>
    </row>
    <row r="7207" spans="1:2" x14ac:dyDescent="0.25">
      <c r="A7207" s="37" t="s">
        <v>16739</v>
      </c>
      <c r="B7207" s="38" t="s">
        <v>7267</v>
      </c>
    </row>
    <row r="7208" spans="1:2" x14ac:dyDescent="0.25">
      <c r="A7208" s="37" t="s">
        <v>16740</v>
      </c>
      <c r="B7208" s="38" t="s">
        <v>7268</v>
      </c>
    </row>
    <row r="7209" spans="1:2" x14ac:dyDescent="0.25">
      <c r="A7209" s="37" t="s">
        <v>16741</v>
      </c>
      <c r="B7209" s="38" t="s">
        <v>7269</v>
      </c>
    </row>
    <row r="7210" spans="1:2" x14ac:dyDescent="0.25">
      <c r="A7210" s="37" t="s">
        <v>16742</v>
      </c>
      <c r="B7210" s="38" t="s">
        <v>7270</v>
      </c>
    </row>
    <row r="7211" spans="1:2" x14ac:dyDescent="0.25">
      <c r="A7211" s="37" t="s">
        <v>16743</v>
      </c>
      <c r="B7211" s="38" t="s">
        <v>7271</v>
      </c>
    </row>
    <row r="7212" spans="1:2" x14ac:dyDescent="0.25">
      <c r="A7212" s="37" t="s">
        <v>16744</v>
      </c>
      <c r="B7212" s="38" t="s">
        <v>7272</v>
      </c>
    </row>
    <row r="7213" spans="1:2" x14ac:dyDescent="0.25">
      <c r="A7213" s="37" t="s">
        <v>16745</v>
      </c>
      <c r="B7213" s="38" t="s">
        <v>7273</v>
      </c>
    </row>
    <row r="7214" spans="1:2" x14ac:dyDescent="0.25">
      <c r="A7214" s="37" t="s">
        <v>16746</v>
      </c>
      <c r="B7214" s="38" t="s">
        <v>7274</v>
      </c>
    </row>
    <row r="7215" spans="1:2" x14ac:dyDescent="0.25">
      <c r="A7215" s="37" t="s">
        <v>16747</v>
      </c>
      <c r="B7215" s="38" t="s">
        <v>7275</v>
      </c>
    </row>
    <row r="7216" spans="1:2" x14ac:dyDescent="0.25">
      <c r="A7216" s="37" t="s">
        <v>16748</v>
      </c>
      <c r="B7216" s="38" t="s">
        <v>7276</v>
      </c>
    </row>
    <row r="7217" spans="1:2" x14ac:dyDescent="0.25">
      <c r="A7217" s="37" t="s">
        <v>16749</v>
      </c>
      <c r="B7217" s="38" t="s">
        <v>7277</v>
      </c>
    </row>
    <row r="7218" spans="1:2" x14ac:dyDescent="0.25">
      <c r="A7218" s="37" t="s">
        <v>16750</v>
      </c>
      <c r="B7218" s="38" t="s">
        <v>7278</v>
      </c>
    </row>
    <row r="7219" spans="1:2" x14ac:dyDescent="0.25">
      <c r="A7219" s="37" t="s">
        <v>16751</v>
      </c>
      <c r="B7219" s="38" t="s">
        <v>7279</v>
      </c>
    </row>
    <row r="7220" spans="1:2" x14ac:dyDescent="0.25">
      <c r="A7220" s="37" t="s">
        <v>16752</v>
      </c>
      <c r="B7220" s="38" t="s">
        <v>7280</v>
      </c>
    </row>
    <row r="7221" spans="1:2" x14ac:dyDescent="0.25">
      <c r="A7221" s="37" t="s">
        <v>16753</v>
      </c>
      <c r="B7221" s="38" t="s">
        <v>7281</v>
      </c>
    </row>
    <row r="7222" spans="1:2" x14ac:dyDescent="0.25">
      <c r="A7222" s="37" t="s">
        <v>16754</v>
      </c>
      <c r="B7222" s="38" t="s">
        <v>7282</v>
      </c>
    </row>
    <row r="7223" spans="1:2" x14ac:dyDescent="0.25">
      <c r="A7223" s="37" t="s">
        <v>16755</v>
      </c>
      <c r="B7223" s="38" t="s">
        <v>7283</v>
      </c>
    </row>
    <row r="7224" spans="1:2" x14ac:dyDescent="0.25">
      <c r="A7224" s="37" t="s">
        <v>16756</v>
      </c>
      <c r="B7224" s="38" t="s">
        <v>7284</v>
      </c>
    </row>
    <row r="7225" spans="1:2" x14ac:dyDescent="0.25">
      <c r="A7225" s="37" t="s">
        <v>16757</v>
      </c>
      <c r="B7225" s="38" t="s">
        <v>7285</v>
      </c>
    </row>
    <row r="7226" spans="1:2" x14ac:dyDescent="0.25">
      <c r="A7226" s="37" t="s">
        <v>16758</v>
      </c>
      <c r="B7226" s="38" t="s">
        <v>7286</v>
      </c>
    </row>
    <row r="7227" spans="1:2" x14ac:dyDescent="0.25">
      <c r="A7227" s="37" t="s">
        <v>16759</v>
      </c>
      <c r="B7227" s="38" t="s">
        <v>7287</v>
      </c>
    </row>
    <row r="7228" spans="1:2" x14ac:dyDescent="0.25">
      <c r="A7228" s="37" t="s">
        <v>16760</v>
      </c>
      <c r="B7228" s="38" t="s">
        <v>7288</v>
      </c>
    </row>
    <row r="7229" spans="1:2" x14ac:dyDescent="0.25">
      <c r="A7229" s="37" t="s">
        <v>16761</v>
      </c>
      <c r="B7229" s="38" t="s">
        <v>7289</v>
      </c>
    </row>
    <row r="7230" spans="1:2" x14ac:dyDescent="0.25">
      <c r="A7230" s="37" t="s">
        <v>16762</v>
      </c>
      <c r="B7230" s="38" t="s">
        <v>7290</v>
      </c>
    </row>
    <row r="7231" spans="1:2" x14ac:dyDescent="0.25">
      <c r="A7231" s="37" t="s">
        <v>16763</v>
      </c>
      <c r="B7231" s="38" t="s">
        <v>7291</v>
      </c>
    </row>
    <row r="7232" spans="1:2" x14ac:dyDescent="0.25">
      <c r="A7232" s="37" t="s">
        <v>16764</v>
      </c>
      <c r="B7232" s="38" t="s">
        <v>7292</v>
      </c>
    </row>
    <row r="7233" spans="1:2" x14ac:dyDescent="0.25">
      <c r="A7233" s="37" t="s">
        <v>16765</v>
      </c>
      <c r="B7233" s="38" t="s">
        <v>7293</v>
      </c>
    </row>
    <row r="7234" spans="1:2" x14ac:dyDescent="0.25">
      <c r="A7234" s="37" t="s">
        <v>16766</v>
      </c>
      <c r="B7234" s="38" t="s">
        <v>7294</v>
      </c>
    </row>
    <row r="7235" spans="1:2" x14ac:dyDescent="0.25">
      <c r="A7235" s="37" t="s">
        <v>16767</v>
      </c>
      <c r="B7235" s="38" t="s">
        <v>7295</v>
      </c>
    </row>
    <row r="7236" spans="1:2" x14ac:dyDescent="0.25">
      <c r="A7236" s="37" t="s">
        <v>16768</v>
      </c>
      <c r="B7236" s="38" t="s">
        <v>7296</v>
      </c>
    </row>
    <row r="7237" spans="1:2" x14ac:dyDescent="0.25">
      <c r="A7237" s="37" t="s">
        <v>16769</v>
      </c>
      <c r="B7237" s="38" t="s">
        <v>7297</v>
      </c>
    </row>
    <row r="7238" spans="1:2" x14ac:dyDescent="0.25">
      <c r="A7238" s="37" t="s">
        <v>16770</v>
      </c>
      <c r="B7238" s="38" t="s">
        <v>7298</v>
      </c>
    </row>
    <row r="7239" spans="1:2" x14ac:dyDescent="0.25">
      <c r="A7239" s="37" t="s">
        <v>16771</v>
      </c>
      <c r="B7239" s="38" t="s">
        <v>7299</v>
      </c>
    </row>
    <row r="7240" spans="1:2" x14ac:dyDescent="0.25">
      <c r="A7240" s="37" t="s">
        <v>16772</v>
      </c>
      <c r="B7240" s="38" t="s">
        <v>7300</v>
      </c>
    </row>
    <row r="7241" spans="1:2" x14ac:dyDescent="0.25">
      <c r="A7241" s="37" t="s">
        <v>16773</v>
      </c>
      <c r="B7241" s="38" t="s">
        <v>7301</v>
      </c>
    </row>
    <row r="7242" spans="1:2" x14ac:dyDescent="0.25">
      <c r="A7242" s="37" t="s">
        <v>16774</v>
      </c>
      <c r="B7242" s="38" t="s">
        <v>7302</v>
      </c>
    </row>
    <row r="7243" spans="1:2" x14ac:dyDescent="0.25">
      <c r="A7243" s="37" t="s">
        <v>16775</v>
      </c>
      <c r="B7243" s="38" t="s">
        <v>7303</v>
      </c>
    </row>
    <row r="7244" spans="1:2" x14ac:dyDescent="0.25">
      <c r="A7244" s="37" t="s">
        <v>16776</v>
      </c>
      <c r="B7244" s="38" t="s">
        <v>7304</v>
      </c>
    </row>
    <row r="7245" spans="1:2" x14ac:dyDescent="0.25">
      <c r="A7245" s="37" t="s">
        <v>16777</v>
      </c>
      <c r="B7245" s="38" t="s">
        <v>7305</v>
      </c>
    </row>
    <row r="7246" spans="1:2" x14ac:dyDescent="0.25">
      <c r="A7246" s="37" t="s">
        <v>16778</v>
      </c>
      <c r="B7246" s="38" t="s">
        <v>7306</v>
      </c>
    </row>
    <row r="7247" spans="1:2" x14ac:dyDescent="0.25">
      <c r="A7247" s="37" t="s">
        <v>16779</v>
      </c>
      <c r="B7247" s="38" t="s">
        <v>7307</v>
      </c>
    </row>
    <row r="7248" spans="1:2" x14ac:dyDescent="0.25">
      <c r="A7248" s="37" t="s">
        <v>16780</v>
      </c>
      <c r="B7248" s="38" t="s">
        <v>7308</v>
      </c>
    </row>
    <row r="7249" spans="1:2" x14ac:dyDescent="0.25">
      <c r="A7249" s="37" t="s">
        <v>16781</v>
      </c>
      <c r="B7249" s="38" t="s">
        <v>7309</v>
      </c>
    </row>
    <row r="7250" spans="1:2" x14ac:dyDescent="0.25">
      <c r="A7250" s="37" t="s">
        <v>16782</v>
      </c>
      <c r="B7250" s="38" t="s">
        <v>7310</v>
      </c>
    </row>
    <row r="7251" spans="1:2" x14ac:dyDescent="0.25">
      <c r="A7251" s="37" t="s">
        <v>16783</v>
      </c>
      <c r="B7251" s="38" t="s">
        <v>7311</v>
      </c>
    </row>
    <row r="7252" spans="1:2" x14ac:dyDescent="0.25">
      <c r="A7252" s="37" t="s">
        <v>16784</v>
      </c>
      <c r="B7252" s="38" t="s">
        <v>7312</v>
      </c>
    </row>
    <row r="7253" spans="1:2" x14ac:dyDescent="0.25">
      <c r="A7253" s="37" t="s">
        <v>16785</v>
      </c>
      <c r="B7253" s="38" t="s">
        <v>7313</v>
      </c>
    </row>
    <row r="7254" spans="1:2" x14ac:dyDescent="0.25">
      <c r="A7254" s="37" t="s">
        <v>16786</v>
      </c>
      <c r="B7254" s="38" t="s">
        <v>7314</v>
      </c>
    </row>
    <row r="7255" spans="1:2" x14ac:dyDescent="0.25">
      <c r="A7255" s="37" t="s">
        <v>16787</v>
      </c>
      <c r="B7255" s="38" t="s">
        <v>7315</v>
      </c>
    </row>
    <row r="7256" spans="1:2" x14ac:dyDescent="0.25">
      <c r="A7256" s="37" t="s">
        <v>16788</v>
      </c>
      <c r="B7256" s="38" t="s">
        <v>7316</v>
      </c>
    </row>
    <row r="7257" spans="1:2" x14ac:dyDescent="0.25">
      <c r="A7257" s="37" t="s">
        <v>16789</v>
      </c>
      <c r="B7257" s="38" t="s">
        <v>7317</v>
      </c>
    </row>
    <row r="7258" spans="1:2" x14ac:dyDescent="0.25">
      <c r="A7258" s="37" t="s">
        <v>16790</v>
      </c>
      <c r="B7258" s="38" t="s">
        <v>7318</v>
      </c>
    </row>
    <row r="7259" spans="1:2" x14ac:dyDescent="0.25">
      <c r="A7259" s="37" t="s">
        <v>16791</v>
      </c>
      <c r="B7259" s="38" t="s">
        <v>7319</v>
      </c>
    </row>
    <row r="7260" spans="1:2" x14ac:dyDescent="0.25">
      <c r="A7260" s="37" t="s">
        <v>16792</v>
      </c>
      <c r="B7260" s="38" t="s">
        <v>7320</v>
      </c>
    </row>
    <row r="7261" spans="1:2" x14ac:dyDescent="0.25">
      <c r="A7261" s="37" t="s">
        <v>16793</v>
      </c>
      <c r="B7261" s="38" t="s">
        <v>7321</v>
      </c>
    </row>
    <row r="7262" spans="1:2" x14ac:dyDescent="0.25">
      <c r="A7262" s="37" t="s">
        <v>16794</v>
      </c>
      <c r="B7262" s="38" t="s">
        <v>7322</v>
      </c>
    </row>
    <row r="7263" spans="1:2" x14ac:dyDescent="0.25">
      <c r="A7263" s="37" t="s">
        <v>16795</v>
      </c>
      <c r="B7263" s="38" t="s">
        <v>7323</v>
      </c>
    </row>
    <row r="7264" spans="1:2" x14ac:dyDescent="0.25">
      <c r="A7264" s="37" t="s">
        <v>16796</v>
      </c>
      <c r="B7264" s="38" t="s">
        <v>7324</v>
      </c>
    </row>
    <row r="7265" spans="1:2" x14ac:dyDescent="0.25">
      <c r="A7265" s="37" t="s">
        <v>16797</v>
      </c>
      <c r="B7265" s="38" t="s">
        <v>7325</v>
      </c>
    </row>
    <row r="7266" spans="1:2" x14ac:dyDescent="0.25">
      <c r="A7266" s="37" t="s">
        <v>16798</v>
      </c>
      <c r="B7266" s="38" t="s">
        <v>7326</v>
      </c>
    </row>
    <row r="7267" spans="1:2" x14ac:dyDescent="0.25">
      <c r="A7267" s="37" t="s">
        <v>16799</v>
      </c>
      <c r="B7267" s="38" t="s">
        <v>7327</v>
      </c>
    </row>
    <row r="7268" spans="1:2" x14ac:dyDescent="0.25">
      <c r="A7268" s="37" t="s">
        <v>16800</v>
      </c>
      <c r="B7268" s="38" t="s">
        <v>7328</v>
      </c>
    </row>
    <row r="7269" spans="1:2" x14ac:dyDescent="0.25">
      <c r="A7269" s="37" t="s">
        <v>16801</v>
      </c>
      <c r="B7269" s="38" t="s">
        <v>7329</v>
      </c>
    </row>
    <row r="7270" spans="1:2" x14ac:dyDescent="0.25">
      <c r="A7270" s="37" t="s">
        <v>16802</v>
      </c>
      <c r="B7270" s="38" t="s">
        <v>7330</v>
      </c>
    </row>
    <row r="7271" spans="1:2" x14ac:dyDescent="0.25">
      <c r="A7271" s="37" t="s">
        <v>16803</v>
      </c>
      <c r="B7271" s="38" t="s">
        <v>7331</v>
      </c>
    </row>
    <row r="7272" spans="1:2" x14ac:dyDescent="0.25">
      <c r="A7272" s="37" t="s">
        <v>16804</v>
      </c>
      <c r="B7272" s="38" t="s">
        <v>7332</v>
      </c>
    </row>
    <row r="7273" spans="1:2" x14ac:dyDescent="0.25">
      <c r="A7273" s="37" t="s">
        <v>16805</v>
      </c>
      <c r="B7273" s="38" t="s">
        <v>7333</v>
      </c>
    </row>
    <row r="7274" spans="1:2" x14ac:dyDescent="0.25">
      <c r="A7274" s="37" t="s">
        <v>16806</v>
      </c>
      <c r="B7274" s="38" t="s">
        <v>7334</v>
      </c>
    </row>
    <row r="7275" spans="1:2" x14ac:dyDescent="0.25">
      <c r="A7275" s="37" t="s">
        <v>16807</v>
      </c>
      <c r="B7275" s="38" t="s">
        <v>7335</v>
      </c>
    </row>
    <row r="7276" spans="1:2" x14ac:dyDescent="0.25">
      <c r="A7276" s="37" t="s">
        <v>16808</v>
      </c>
      <c r="B7276" s="38" t="s">
        <v>7336</v>
      </c>
    </row>
    <row r="7277" spans="1:2" x14ac:dyDescent="0.25">
      <c r="A7277" s="37" t="s">
        <v>16809</v>
      </c>
      <c r="B7277" s="38" t="s">
        <v>7337</v>
      </c>
    </row>
    <row r="7278" spans="1:2" x14ac:dyDescent="0.25">
      <c r="A7278" s="37" t="s">
        <v>16810</v>
      </c>
      <c r="B7278" s="38" t="s">
        <v>7338</v>
      </c>
    </row>
    <row r="7279" spans="1:2" x14ac:dyDescent="0.25">
      <c r="A7279" s="37" t="s">
        <v>16811</v>
      </c>
      <c r="B7279" s="38" t="s">
        <v>7339</v>
      </c>
    </row>
    <row r="7280" spans="1:2" x14ac:dyDescent="0.25">
      <c r="A7280" s="37" t="s">
        <v>16812</v>
      </c>
      <c r="B7280" s="38" t="s">
        <v>7340</v>
      </c>
    </row>
    <row r="7281" spans="1:2" x14ac:dyDescent="0.25">
      <c r="A7281" s="37" t="s">
        <v>16813</v>
      </c>
      <c r="B7281" s="38" t="s">
        <v>7341</v>
      </c>
    </row>
    <row r="7282" spans="1:2" x14ac:dyDescent="0.25">
      <c r="A7282" s="37" t="s">
        <v>16814</v>
      </c>
      <c r="B7282" s="38" t="s">
        <v>7342</v>
      </c>
    </row>
    <row r="7283" spans="1:2" x14ac:dyDescent="0.25">
      <c r="A7283" s="37" t="s">
        <v>16815</v>
      </c>
      <c r="B7283" s="38" t="s">
        <v>7343</v>
      </c>
    </row>
    <row r="7284" spans="1:2" x14ac:dyDescent="0.25">
      <c r="A7284" s="37" t="s">
        <v>16816</v>
      </c>
      <c r="B7284" s="38" t="s">
        <v>7344</v>
      </c>
    </row>
    <row r="7285" spans="1:2" x14ac:dyDescent="0.25">
      <c r="A7285" s="37" t="s">
        <v>16817</v>
      </c>
      <c r="B7285" s="38" t="s">
        <v>7345</v>
      </c>
    </row>
    <row r="7286" spans="1:2" x14ac:dyDescent="0.25">
      <c r="A7286" s="37" t="s">
        <v>16818</v>
      </c>
      <c r="B7286" s="38" t="s">
        <v>7346</v>
      </c>
    </row>
    <row r="7287" spans="1:2" x14ac:dyDescent="0.25">
      <c r="A7287" s="37" t="s">
        <v>16819</v>
      </c>
      <c r="B7287" s="38" t="s">
        <v>7347</v>
      </c>
    </row>
    <row r="7288" spans="1:2" x14ac:dyDescent="0.25">
      <c r="A7288" s="37" t="s">
        <v>16820</v>
      </c>
      <c r="B7288" s="38" t="s">
        <v>7348</v>
      </c>
    </row>
    <row r="7289" spans="1:2" x14ac:dyDescent="0.25">
      <c r="A7289" s="37" t="s">
        <v>16821</v>
      </c>
      <c r="B7289" s="38" t="s">
        <v>7349</v>
      </c>
    </row>
    <row r="7290" spans="1:2" x14ac:dyDescent="0.25">
      <c r="A7290" s="37" t="s">
        <v>16822</v>
      </c>
      <c r="B7290" s="38" t="s">
        <v>7350</v>
      </c>
    </row>
    <row r="7291" spans="1:2" x14ac:dyDescent="0.25">
      <c r="A7291" s="37" t="s">
        <v>16823</v>
      </c>
      <c r="B7291" s="38" t="s">
        <v>7351</v>
      </c>
    </row>
    <row r="7292" spans="1:2" x14ac:dyDescent="0.25">
      <c r="A7292" s="37" t="s">
        <v>16824</v>
      </c>
      <c r="B7292" s="38" t="s">
        <v>7352</v>
      </c>
    </row>
    <row r="7293" spans="1:2" x14ac:dyDescent="0.25">
      <c r="A7293" s="37" t="s">
        <v>16825</v>
      </c>
      <c r="B7293" s="38" t="s">
        <v>7353</v>
      </c>
    </row>
    <row r="7294" spans="1:2" x14ac:dyDescent="0.25">
      <c r="A7294" s="37" t="s">
        <v>16826</v>
      </c>
      <c r="B7294" s="38" t="s">
        <v>7354</v>
      </c>
    </row>
    <row r="7295" spans="1:2" x14ac:dyDescent="0.25">
      <c r="A7295" s="37" t="s">
        <v>16827</v>
      </c>
      <c r="B7295" s="38" t="s">
        <v>7355</v>
      </c>
    </row>
    <row r="7296" spans="1:2" x14ac:dyDescent="0.25">
      <c r="A7296" s="37" t="s">
        <v>16828</v>
      </c>
      <c r="B7296" s="38" t="s">
        <v>7356</v>
      </c>
    </row>
    <row r="7297" spans="1:2" x14ac:dyDescent="0.25">
      <c r="A7297" s="37" t="s">
        <v>16829</v>
      </c>
      <c r="B7297" s="38" t="s">
        <v>7357</v>
      </c>
    </row>
    <row r="7298" spans="1:2" x14ac:dyDescent="0.25">
      <c r="A7298" s="37" t="s">
        <v>16830</v>
      </c>
      <c r="B7298" s="38" t="s">
        <v>7358</v>
      </c>
    </row>
    <row r="7299" spans="1:2" x14ac:dyDescent="0.25">
      <c r="A7299" s="37" t="s">
        <v>16831</v>
      </c>
      <c r="B7299" s="38" t="s">
        <v>7359</v>
      </c>
    </row>
    <row r="7300" spans="1:2" x14ac:dyDescent="0.25">
      <c r="A7300" s="37" t="s">
        <v>16832</v>
      </c>
      <c r="B7300" s="38" t="s">
        <v>7360</v>
      </c>
    </row>
    <row r="7301" spans="1:2" x14ac:dyDescent="0.25">
      <c r="A7301" s="37" t="s">
        <v>16833</v>
      </c>
      <c r="B7301" s="38" t="s">
        <v>7361</v>
      </c>
    </row>
    <row r="7302" spans="1:2" x14ac:dyDescent="0.25">
      <c r="A7302" s="37" t="s">
        <v>16834</v>
      </c>
      <c r="B7302" s="38" t="s">
        <v>7362</v>
      </c>
    </row>
    <row r="7303" spans="1:2" x14ac:dyDescent="0.25">
      <c r="A7303" s="37" t="s">
        <v>16835</v>
      </c>
      <c r="B7303" s="38" t="s">
        <v>7363</v>
      </c>
    </row>
    <row r="7304" spans="1:2" x14ac:dyDescent="0.25">
      <c r="A7304" s="37" t="s">
        <v>16836</v>
      </c>
      <c r="B7304" s="38" t="s">
        <v>7364</v>
      </c>
    </row>
    <row r="7305" spans="1:2" x14ac:dyDescent="0.25">
      <c r="A7305" s="37" t="s">
        <v>16837</v>
      </c>
      <c r="B7305" s="38" t="s">
        <v>7365</v>
      </c>
    </row>
    <row r="7306" spans="1:2" x14ac:dyDescent="0.25">
      <c r="A7306" s="37" t="s">
        <v>16838</v>
      </c>
      <c r="B7306" s="38" t="s">
        <v>7366</v>
      </c>
    </row>
    <row r="7307" spans="1:2" x14ac:dyDescent="0.25">
      <c r="A7307" s="37" t="s">
        <v>16839</v>
      </c>
      <c r="B7307" s="38" t="s">
        <v>7367</v>
      </c>
    </row>
    <row r="7308" spans="1:2" x14ac:dyDescent="0.25">
      <c r="A7308" s="37" t="s">
        <v>16840</v>
      </c>
      <c r="B7308" s="38" t="s">
        <v>7368</v>
      </c>
    </row>
    <row r="7309" spans="1:2" x14ac:dyDescent="0.25">
      <c r="A7309" s="37" t="s">
        <v>16841</v>
      </c>
      <c r="B7309" s="38" t="s">
        <v>7369</v>
      </c>
    </row>
    <row r="7310" spans="1:2" x14ac:dyDescent="0.25">
      <c r="A7310" s="37" t="s">
        <v>16842</v>
      </c>
      <c r="B7310" s="38" t="s">
        <v>7370</v>
      </c>
    </row>
    <row r="7311" spans="1:2" x14ac:dyDescent="0.25">
      <c r="A7311" s="37" t="s">
        <v>16843</v>
      </c>
      <c r="B7311" s="38" t="s">
        <v>7371</v>
      </c>
    </row>
    <row r="7312" spans="1:2" x14ac:dyDescent="0.25">
      <c r="A7312" s="37" t="s">
        <v>16844</v>
      </c>
      <c r="B7312" s="38" t="s">
        <v>7372</v>
      </c>
    </row>
    <row r="7313" spans="1:2" x14ac:dyDescent="0.25">
      <c r="A7313" s="37" t="s">
        <v>16845</v>
      </c>
      <c r="B7313" s="38" t="s">
        <v>7373</v>
      </c>
    </row>
    <row r="7314" spans="1:2" x14ac:dyDescent="0.25">
      <c r="A7314" s="37" t="s">
        <v>16846</v>
      </c>
      <c r="B7314" s="38" t="s">
        <v>7374</v>
      </c>
    </row>
    <row r="7315" spans="1:2" x14ac:dyDescent="0.25">
      <c r="A7315" s="37" t="s">
        <v>16847</v>
      </c>
      <c r="B7315" s="38" t="s">
        <v>7375</v>
      </c>
    </row>
    <row r="7316" spans="1:2" x14ac:dyDescent="0.25">
      <c r="A7316" s="37" t="s">
        <v>16848</v>
      </c>
      <c r="B7316" s="38" t="s">
        <v>7376</v>
      </c>
    </row>
    <row r="7317" spans="1:2" x14ac:dyDescent="0.25">
      <c r="A7317" s="37" t="s">
        <v>16849</v>
      </c>
      <c r="B7317" s="38" t="s">
        <v>7377</v>
      </c>
    </row>
    <row r="7318" spans="1:2" x14ac:dyDescent="0.25">
      <c r="A7318" s="37" t="s">
        <v>16850</v>
      </c>
      <c r="B7318" s="38" t="s">
        <v>7378</v>
      </c>
    </row>
    <row r="7319" spans="1:2" x14ac:dyDescent="0.25">
      <c r="A7319" s="37" t="s">
        <v>16851</v>
      </c>
      <c r="B7319" s="38" t="s">
        <v>7379</v>
      </c>
    </row>
    <row r="7320" spans="1:2" x14ac:dyDescent="0.25">
      <c r="A7320" s="37" t="s">
        <v>16852</v>
      </c>
      <c r="B7320" s="38" t="s">
        <v>7380</v>
      </c>
    </row>
    <row r="7321" spans="1:2" x14ac:dyDescent="0.25">
      <c r="A7321" s="37" t="s">
        <v>16853</v>
      </c>
      <c r="B7321" s="38" t="s">
        <v>7381</v>
      </c>
    </row>
    <row r="7322" spans="1:2" x14ac:dyDescent="0.25">
      <c r="A7322" s="37" t="s">
        <v>16854</v>
      </c>
      <c r="B7322" s="38" t="s">
        <v>7382</v>
      </c>
    </row>
    <row r="7323" spans="1:2" x14ac:dyDescent="0.25">
      <c r="A7323" s="37" t="s">
        <v>16855</v>
      </c>
      <c r="B7323" s="38" t="s">
        <v>7383</v>
      </c>
    </row>
    <row r="7324" spans="1:2" x14ac:dyDescent="0.25">
      <c r="A7324" s="37" t="s">
        <v>16856</v>
      </c>
      <c r="B7324" s="38" t="s">
        <v>7384</v>
      </c>
    </row>
    <row r="7325" spans="1:2" x14ac:dyDescent="0.25">
      <c r="A7325" s="37" t="s">
        <v>16857</v>
      </c>
      <c r="B7325" s="38" t="s">
        <v>7385</v>
      </c>
    </row>
    <row r="7326" spans="1:2" x14ac:dyDescent="0.25">
      <c r="A7326" s="37" t="s">
        <v>16858</v>
      </c>
      <c r="B7326" s="38" t="s">
        <v>7386</v>
      </c>
    </row>
    <row r="7327" spans="1:2" x14ac:dyDescent="0.25">
      <c r="A7327" s="37" t="s">
        <v>16859</v>
      </c>
      <c r="B7327" s="38" t="s">
        <v>7387</v>
      </c>
    </row>
    <row r="7328" spans="1:2" x14ac:dyDescent="0.25">
      <c r="A7328" s="37" t="s">
        <v>16860</v>
      </c>
      <c r="B7328" s="38" t="s">
        <v>7388</v>
      </c>
    </row>
    <row r="7329" spans="1:2" x14ac:dyDescent="0.25">
      <c r="A7329" s="37" t="s">
        <v>16861</v>
      </c>
      <c r="B7329" s="38" t="s">
        <v>7389</v>
      </c>
    </row>
    <row r="7330" spans="1:2" x14ac:dyDescent="0.25">
      <c r="A7330" s="37" t="s">
        <v>16862</v>
      </c>
      <c r="B7330" s="38" t="s">
        <v>7390</v>
      </c>
    </row>
    <row r="7331" spans="1:2" x14ac:dyDescent="0.25">
      <c r="A7331" s="37" t="s">
        <v>16863</v>
      </c>
      <c r="B7331" s="38" t="s">
        <v>7391</v>
      </c>
    </row>
    <row r="7332" spans="1:2" x14ac:dyDescent="0.25">
      <c r="A7332" s="37" t="s">
        <v>16864</v>
      </c>
      <c r="B7332" s="38" t="s">
        <v>7392</v>
      </c>
    </row>
    <row r="7333" spans="1:2" x14ac:dyDescent="0.25">
      <c r="A7333" s="37" t="s">
        <v>16865</v>
      </c>
      <c r="B7333" s="38" t="s">
        <v>7393</v>
      </c>
    </row>
    <row r="7334" spans="1:2" x14ac:dyDescent="0.25">
      <c r="A7334" s="37" t="s">
        <v>16866</v>
      </c>
      <c r="B7334" s="38" t="s">
        <v>7394</v>
      </c>
    </row>
    <row r="7335" spans="1:2" x14ac:dyDescent="0.25">
      <c r="A7335" s="37" t="s">
        <v>16867</v>
      </c>
      <c r="B7335" s="38" t="s">
        <v>7395</v>
      </c>
    </row>
    <row r="7336" spans="1:2" x14ac:dyDescent="0.25">
      <c r="A7336" s="37" t="s">
        <v>16868</v>
      </c>
      <c r="B7336" s="38" t="s">
        <v>7396</v>
      </c>
    </row>
    <row r="7337" spans="1:2" x14ac:dyDescent="0.25">
      <c r="A7337" s="37" t="s">
        <v>16869</v>
      </c>
      <c r="B7337" s="38" t="s">
        <v>7397</v>
      </c>
    </row>
    <row r="7338" spans="1:2" x14ac:dyDescent="0.25">
      <c r="A7338" s="37" t="s">
        <v>16870</v>
      </c>
      <c r="B7338" s="38" t="s">
        <v>7398</v>
      </c>
    </row>
    <row r="7339" spans="1:2" x14ac:dyDescent="0.25">
      <c r="A7339" s="37" t="s">
        <v>16871</v>
      </c>
      <c r="B7339" s="38" t="s">
        <v>7399</v>
      </c>
    </row>
    <row r="7340" spans="1:2" x14ac:dyDescent="0.25">
      <c r="A7340" s="37" t="s">
        <v>16872</v>
      </c>
      <c r="B7340" s="38" t="s">
        <v>7400</v>
      </c>
    </row>
    <row r="7341" spans="1:2" x14ac:dyDescent="0.25">
      <c r="A7341" s="37" t="s">
        <v>16873</v>
      </c>
      <c r="B7341" s="38" t="s">
        <v>7401</v>
      </c>
    </row>
    <row r="7342" spans="1:2" x14ac:dyDescent="0.25">
      <c r="A7342" s="37" t="s">
        <v>16874</v>
      </c>
      <c r="B7342" s="38" t="s">
        <v>7402</v>
      </c>
    </row>
    <row r="7343" spans="1:2" x14ac:dyDescent="0.25">
      <c r="A7343" s="37" t="s">
        <v>16875</v>
      </c>
      <c r="B7343" s="38" t="s">
        <v>7403</v>
      </c>
    </row>
    <row r="7344" spans="1:2" x14ac:dyDescent="0.25">
      <c r="A7344" s="37" t="s">
        <v>16876</v>
      </c>
      <c r="B7344" s="38" t="s">
        <v>7404</v>
      </c>
    </row>
    <row r="7345" spans="1:2" x14ac:dyDescent="0.25">
      <c r="A7345" s="37" t="s">
        <v>16877</v>
      </c>
      <c r="B7345" s="38" t="s">
        <v>7405</v>
      </c>
    </row>
    <row r="7346" spans="1:2" x14ac:dyDescent="0.25">
      <c r="A7346" s="37" t="s">
        <v>16878</v>
      </c>
      <c r="B7346" s="38" t="s">
        <v>7406</v>
      </c>
    </row>
    <row r="7347" spans="1:2" x14ac:dyDescent="0.25">
      <c r="A7347" s="37" t="s">
        <v>16879</v>
      </c>
      <c r="B7347" s="38" t="s">
        <v>7407</v>
      </c>
    </row>
    <row r="7348" spans="1:2" x14ac:dyDescent="0.25">
      <c r="A7348" s="37" t="s">
        <v>16880</v>
      </c>
      <c r="B7348" s="38" t="s">
        <v>7408</v>
      </c>
    </row>
    <row r="7349" spans="1:2" x14ac:dyDescent="0.25">
      <c r="A7349" s="37" t="s">
        <v>16881</v>
      </c>
      <c r="B7349" s="38" t="s">
        <v>7409</v>
      </c>
    </row>
    <row r="7350" spans="1:2" x14ac:dyDescent="0.25">
      <c r="A7350" s="37" t="s">
        <v>16882</v>
      </c>
      <c r="B7350" s="38" t="s">
        <v>7410</v>
      </c>
    </row>
    <row r="7351" spans="1:2" x14ac:dyDescent="0.25">
      <c r="A7351" s="37" t="s">
        <v>16883</v>
      </c>
      <c r="B7351" s="38" t="s">
        <v>7411</v>
      </c>
    </row>
    <row r="7352" spans="1:2" x14ac:dyDescent="0.25">
      <c r="A7352" s="37" t="s">
        <v>16884</v>
      </c>
      <c r="B7352" s="38" t="s">
        <v>7412</v>
      </c>
    </row>
    <row r="7353" spans="1:2" x14ac:dyDescent="0.25">
      <c r="A7353" s="37" t="s">
        <v>16885</v>
      </c>
      <c r="B7353" s="38" t="s">
        <v>7413</v>
      </c>
    </row>
    <row r="7354" spans="1:2" x14ac:dyDescent="0.25">
      <c r="A7354" s="37" t="s">
        <v>16886</v>
      </c>
      <c r="B7354" s="38" t="s">
        <v>7414</v>
      </c>
    </row>
    <row r="7355" spans="1:2" x14ac:dyDescent="0.25">
      <c r="A7355" s="37" t="s">
        <v>16887</v>
      </c>
      <c r="B7355" s="38" t="s">
        <v>7415</v>
      </c>
    </row>
    <row r="7356" spans="1:2" x14ac:dyDescent="0.25">
      <c r="A7356" s="37" t="s">
        <v>16888</v>
      </c>
      <c r="B7356" s="38" t="s">
        <v>7416</v>
      </c>
    </row>
    <row r="7357" spans="1:2" x14ac:dyDescent="0.25">
      <c r="A7357" s="37" t="s">
        <v>16889</v>
      </c>
      <c r="B7357" s="38" t="s">
        <v>7417</v>
      </c>
    </row>
    <row r="7358" spans="1:2" x14ac:dyDescent="0.25">
      <c r="A7358" s="37" t="s">
        <v>16890</v>
      </c>
      <c r="B7358" s="38" t="s">
        <v>7418</v>
      </c>
    </row>
    <row r="7359" spans="1:2" x14ac:dyDescent="0.25">
      <c r="A7359" s="37" t="s">
        <v>16891</v>
      </c>
      <c r="B7359" s="38" t="s">
        <v>7419</v>
      </c>
    </row>
    <row r="7360" spans="1:2" x14ac:dyDescent="0.25">
      <c r="A7360" s="37" t="s">
        <v>16892</v>
      </c>
      <c r="B7360" s="38" t="s">
        <v>7420</v>
      </c>
    </row>
    <row r="7361" spans="1:2" x14ac:dyDescent="0.25">
      <c r="A7361" s="37" t="s">
        <v>16893</v>
      </c>
      <c r="B7361" s="38" t="s">
        <v>7421</v>
      </c>
    </row>
    <row r="7362" spans="1:2" x14ac:dyDescent="0.25">
      <c r="A7362" s="37" t="s">
        <v>16894</v>
      </c>
      <c r="B7362" s="38" t="s">
        <v>7422</v>
      </c>
    </row>
    <row r="7363" spans="1:2" x14ac:dyDescent="0.25">
      <c r="A7363" s="37" t="s">
        <v>16895</v>
      </c>
      <c r="B7363" s="38" t="s">
        <v>7423</v>
      </c>
    </row>
    <row r="7364" spans="1:2" x14ac:dyDescent="0.25">
      <c r="A7364" s="37" t="s">
        <v>16896</v>
      </c>
      <c r="B7364" s="38" t="s">
        <v>7424</v>
      </c>
    </row>
    <row r="7365" spans="1:2" x14ac:dyDescent="0.25">
      <c r="A7365" s="37" t="s">
        <v>16897</v>
      </c>
      <c r="B7365" s="38" t="s">
        <v>7425</v>
      </c>
    </row>
    <row r="7366" spans="1:2" x14ac:dyDescent="0.25">
      <c r="A7366" s="37" t="s">
        <v>16898</v>
      </c>
      <c r="B7366" s="38" t="s">
        <v>7426</v>
      </c>
    </row>
    <row r="7367" spans="1:2" x14ac:dyDescent="0.25">
      <c r="A7367" s="37" t="s">
        <v>16899</v>
      </c>
      <c r="B7367" s="38" t="s">
        <v>7427</v>
      </c>
    </row>
    <row r="7368" spans="1:2" x14ac:dyDescent="0.25">
      <c r="A7368" s="37" t="s">
        <v>16900</v>
      </c>
      <c r="B7368" s="38" t="s">
        <v>7428</v>
      </c>
    </row>
    <row r="7369" spans="1:2" x14ac:dyDescent="0.25">
      <c r="A7369" s="37" t="s">
        <v>16901</v>
      </c>
      <c r="B7369" s="38" t="s">
        <v>7429</v>
      </c>
    </row>
    <row r="7370" spans="1:2" x14ac:dyDescent="0.25">
      <c r="A7370" s="37" t="s">
        <v>16902</v>
      </c>
      <c r="B7370" s="38" t="s">
        <v>7430</v>
      </c>
    </row>
    <row r="7371" spans="1:2" x14ac:dyDescent="0.25">
      <c r="A7371" s="37" t="s">
        <v>16903</v>
      </c>
      <c r="B7371" s="38" t="s">
        <v>7431</v>
      </c>
    </row>
    <row r="7372" spans="1:2" x14ac:dyDescent="0.25">
      <c r="A7372" s="37" t="s">
        <v>16904</v>
      </c>
      <c r="B7372" s="38" t="s">
        <v>7432</v>
      </c>
    </row>
    <row r="7373" spans="1:2" x14ac:dyDescent="0.25">
      <c r="A7373" s="37" t="s">
        <v>16905</v>
      </c>
      <c r="B7373" s="38" t="s">
        <v>7433</v>
      </c>
    </row>
    <row r="7374" spans="1:2" x14ac:dyDescent="0.25">
      <c r="A7374" s="37" t="s">
        <v>16906</v>
      </c>
      <c r="B7374" s="38" t="s">
        <v>7434</v>
      </c>
    </row>
    <row r="7375" spans="1:2" x14ac:dyDescent="0.25">
      <c r="A7375" s="37" t="s">
        <v>16907</v>
      </c>
      <c r="B7375" s="38" t="s">
        <v>7435</v>
      </c>
    </row>
    <row r="7376" spans="1:2" x14ac:dyDescent="0.25">
      <c r="A7376" s="37" t="s">
        <v>16908</v>
      </c>
      <c r="B7376" s="38" t="s">
        <v>7436</v>
      </c>
    </row>
    <row r="7377" spans="1:2" x14ac:dyDescent="0.25">
      <c r="A7377" s="37" t="s">
        <v>16909</v>
      </c>
      <c r="B7377" s="38" t="s">
        <v>7437</v>
      </c>
    </row>
    <row r="7378" spans="1:2" x14ac:dyDescent="0.25">
      <c r="A7378" s="37" t="s">
        <v>16910</v>
      </c>
      <c r="B7378" s="38" t="s">
        <v>7438</v>
      </c>
    </row>
    <row r="7379" spans="1:2" x14ac:dyDescent="0.25">
      <c r="A7379" s="37" t="s">
        <v>16911</v>
      </c>
      <c r="B7379" s="38" t="s">
        <v>7439</v>
      </c>
    </row>
    <row r="7380" spans="1:2" x14ac:dyDescent="0.25">
      <c r="A7380" s="37" t="s">
        <v>16912</v>
      </c>
      <c r="B7380" s="38" t="s">
        <v>7440</v>
      </c>
    </row>
    <row r="7381" spans="1:2" x14ac:dyDescent="0.25">
      <c r="A7381" s="37" t="s">
        <v>16913</v>
      </c>
      <c r="B7381" s="38" t="s">
        <v>7441</v>
      </c>
    </row>
    <row r="7382" spans="1:2" x14ac:dyDescent="0.25">
      <c r="A7382" s="37" t="s">
        <v>16914</v>
      </c>
      <c r="B7382" s="38" t="s">
        <v>7442</v>
      </c>
    </row>
    <row r="7383" spans="1:2" x14ac:dyDescent="0.25">
      <c r="A7383" s="37" t="s">
        <v>16915</v>
      </c>
      <c r="B7383" s="38" t="s">
        <v>7443</v>
      </c>
    </row>
    <row r="7384" spans="1:2" x14ac:dyDescent="0.25">
      <c r="A7384" s="37" t="s">
        <v>16916</v>
      </c>
      <c r="B7384" s="38" t="s">
        <v>7444</v>
      </c>
    </row>
    <row r="7385" spans="1:2" x14ac:dyDescent="0.25">
      <c r="A7385" s="37" t="s">
        <v>16917</v>
      </c>
      <c r="B7385" s="38" t="s">
        <v>7445</v>
      </c>
    </row>
    <row r="7386" spans="1:2" x14ac:dyDescent="0.25">
      <c r="A7386" s="37" t="s">
        <v>16918</v>
      </c>
      <c r="B7386" s="38" t="s">
        <v>7446</v>
      </c>
    </row>
    <row r="7387" spans="1:2" x14ac:dyDescent="0.25">
      <c r="A7387" s="37" t="s">
        <v>16919</v>
      </c>
      <c r="B7387" s="38" t="s">
        <v>7447</v>
      </c>
    </row>
    <row r="7388" spans="1:2" x14ac:dyDescent="0.25">
      <c r="A7388" s="37" t="s">
        <v>16920</v>
      </c>
      <c r="B7388" s="38" t="s">
        <v>7448</v>
      </c>
    </row>
    <row r="7389" spans="1:2" x14ac:dyDescent="0.25">
      <c r="A7389" s="37" t="s">
        <v>16921</v>
      </c>
      <c r="B7389" s="38" t="s">
        <v>7449</v>
      </c>
    </row>
    <row r="7390" spans="1:2" x14ac:dyDescent="0.25">
      <c r="A7390" s="37" t="s">
        <v>16922</v>
      </c>
      <c r="B7390" s="38" t="s">
        <v>7450</v>
      </c>
    </row>
    <row r="7391" spans="1:2" x14ac:dyDescent="0.25">
      <c r="A7391" s="37" t="s">
        <v>16923</v>
      </c>
      <c r="B7391" s="38" t="s">
        <v>7451</v>
      </c>
    </row>
    <row r="7392" spans="1:2" x14ac:dyDescent="0.25">
      <c r="A7392" s="37" t="s">
        <v>16924</v>
      </c>
      <c r="B7392" s="38" t="s">
        <v>7452</v>
      </c>
    </row>
    <row r="7393" spans="1:2" x14ac:dyDescent="0.25">
      <c r="A7393" s="37" t="s">
        <v>16925</v>
      </c>
      <c r="B7393" s="38" t="s">
        <v>7453</v>
      </c>
    </row>
    <row r="7394" spans="1:2" x14ac:dyDescent="0.25">
      <c r="A7394" s="37" t="s">
        <v>16926</v>
      </c>
      <c r="B7394" s="38" t="s">
        <v>7454</v>
      </c>
    </row>
    <row r="7395" spans="1:2" x14ac:dyDescent="0.25">
      <c r="A7395" s="37" t="s">
        <v>16927</v>
      </c>
      <c r="B7395" s="38" t="s">
        <v>7455</v>
      </c>
    </row>
    <row r="7396" spans="1:2" x14ac:dyDescent="0.25">
      <c r="A7396" s="37" t="s">
        <v>16928</v>
      </c>
      <c r="B7396" s="38" t="s">
        <v>7456</v>
      </c>
    </row>
    <row r="7397" spans="1:2" x14ac:dyDescent="0.25">
      <c r="A7397" s="37" t="s">
        <v>16929</v>
      </c>
      <c r="B7397" s="38" t="s">
        <v>7457</v>
      </c>
    </row>
    <row r="7398" spans="1:2" x14ac:dyDescent="0.25">
      <c r="A7398" s="37" t="s">
        <v>16930</v>
      </c>
      <c r="B7398" s="38" t="s">
        <v>7458</v>
      </c>
    </row>
    <row r="7399" spans="1:2" x14ac:dyDescent="0.25">
      <c r="A7399" s="37" t="s">
        <v>16931</v>
      </c>
      <c r="B7399" s="38" t="s">
        <v>7459</v>
      </c>
    </row>
    <row r="7400" spans="1:2" x14ac:dyDescent="0.25">
      <c r="A7400" s="37" t="s">
        <v>16932</v>
      </c>
      <c r="B7400" s="38" t="s">
        <v>7460</v>
      </c>
    </row>
    <row r="7401" spans="1:2" x14ac:dyDescent="0.25">
      <c r="A7401" s="37" t="s">
        <v>16933</v>
      </c>
      <c r="B7401" s="38" t="s">
        <v>7461</v>
      </c>
    </row>
    <row r="7402" spans="1:2" x14ac:dyDescent="0.25">
      <c r="A7402" s="37" t="s">
        <v>16934</v>
      </c>
      <c r="B7402" s="38" t="s">
        <v>7462</v>
      </c>
    </row>
    <row r="7403" spans="1:2" x14ac:dyDescent="0.25">
      <c r="A7403" s="37" t="s">
        <v>16935</v>
      </c>
      <c r="B7403" s="38" t="s">
        <v>7463</v>
      </c>
    </row>
    <row r="7404" spans="1:2" x14ac:dyDescent="0.25">
      <c r="A7404" s="37" t="s">
        <v>16936</v>
      </c>
      <c r="B7404" s="38" t="s">
        <v>7464</v>
      </c>
    </row>
    <row r="7405" spans="1:2" x14ac:dyDescent="0.25">
      <c r="A7405" s="37" t="s">
        <v>16937</v>
      </c>
      <c r="B7405" s="38" t="s">
        <v>7465</v>
      </c>
    </row>
    <row r="7406" spans="1:2" x14ac:dyDescent="0.25">
      <c r="A7406" s="37" t="s">
        <v>16938</v>
      </c>
      <c r="B7406" s="38" t="s">
        <v>7466</v>
      </c>
    </row>
    <row r="7407" spans="1:2" x14ac:dyDescent="0.25">
      <c r="A7407" s="37" t="s">
        <v>16939</v>
      </c>
      <c r="B7407" s="38" t="s">
        <v>7467</v>
      </c>
    </row>
    <row r="7408" spans="1:2" x14ac:dyDescent="0.25">
      <c r="A7408" s="37" t="s">
        <v>16940</v>
      </c>
      <c r="B7408" s="38" t="s">
        <v>7468</v>
      </c>
    </row>
    <row r="7409" spans="1:2" x14ac:dyDescent="0.25">
      <c r="A7409" s="37" t="s">
        <v>16941</v>
      </c>
      <c r="B7409" s="38" t="s">
        <v>7469</v>
      </c>
    </row>
    <row r="7410" spans="1:2" x14ac:dyDescent="0.25">
      <c r="A7410" s="37" t="s">
        <v>16942</v>
      </c>
      <c r="B7410" s="38" t="s">
        <v>7470</v>
      </c>
    </row>
    <row r="7411" spans="1:2" x14ac:dyDescent="0.25">
      <c r="A7411" s="37" t="s">
        <v>16943</v>
      </c>
      <c r="B7411" s="38" t="s">
        <v>7471</v>
      </c>
    </row>
    <row r="7412" spans="1:2" x14ac:dyDescent="0.25">
      <c r="A7412" s="37" t="s">
        <v>16944</v>
      </c>
      <c r="B7412" s="38" t="s">
        <v>7472</v>
      </c>
    </row>
    <row r="7413" spans="1:2" x14ac:dyDescent="0.25">
      <c r="A7413" s="37" t="s">
        <v>16945</v>
      </c>
      <c r="B7413" s="38" t="s">
        <v>7473</v>
      </c>
    </row>
    <row r="7414" spans="1:2" x14ac:dyDescent="0.25">
      <c r="A7414" s="37" t="s">
        <v>16946</v>
      </c>
      <c r="B7414" s="38" t="s">
        <v>7474</v>
      </c>
    </row>
    <row r="7415" spans="1:2" x14ac:dyDescent="0.25">
      <c r="A7415" s="37" t="s">
        <v>16947</v>
      </c>
      <c r="B7415" s="38" t="s">
        <v>7475</v>
      </c>
    </row>
    <row r="7416" spans="1:2" x14ac:dyDescent="0.25">
      <c r="A7416" s="37" t="s">
        <v>16948</v>
      </c>
      <c r="B7416" s="38" t="s">
        <v>7476</v>
      </c>
    </row>
    <row r="7417" spans="1:2" x14ac:dyDescent="0.25">
      <c r="A7417" s="37" t="s">
        <v>16949</v>
      </c>
      <c r="B7417" s="38" t="s">
        <v>7477</v>
      </c>
    </row>
    <row r="7418" spans="1:2" x14ac:dyDescent="0.25">
      <c r="A7418" s="37" t="s">
        <v>16950</v>
      </c>
      <c r="B7418" s="38" t="s">
        <v>7478</v>
      </c>
    </row>
    <row r="7419" spans="1:2" x14ac:dyDescent="0.25">
      <c r="A7419" s="37" t="s">
        <v>16951</v>
      </c>
      <c r="B7419" s="38" t="s">
        <v>7479</v>
      </c>
    </row>
    <row r="7420" spans="1:2" x14ac:dyDescent="0.25">
      <c r="A7420" s="37" t="s">
        <v>16952</v>
      </c>
      <c r="B7420" s="38" t="s">
        <v>7480</v>
      </c>
    </row>
    <row r="7421" spans="1:2" x14ac:dyDescent="0.25">
      <c r="A7421" s="37" t="s">
        <v>16953</v>
      </c>
      <c r="B7421" s="38" t="s">
        <v>7481</v>
      </c>
    </row>
    <row r="7422" spans="1:2" x14ac:dyDescent="0.25">
      <c r="A7422" s="37" t="s">
        <v>16954</v>
      </c>
      <c r="B7422" s="38" t="s">
        <v>7482</v>
      </c>
    </row>
    <row r="7423" spans="1:2" x14ac:dyDescent="0.25">
      <c r="A7423" s="37" t="s">
        <v>16955</v>
      </c>
      <c r="B7423" s="38" t="s">
        <v>7483</v>
      </c>
    </row>
    <row r="7424" spans="1:2" x14ac:dyDescent="0.25">
      <c r="A7424" s="37" t="s">
        <v>16956</v>
      </c>
      <c r="B7424" s="38" t="s">
        <v>7484</v>
      </c>
    </row>
    <row r="7425" spans="1:2" x14ac:dyDescent="0.25">
      <c r="A7425" s="37" t="s">
        <v>16957</v>
      </c>
      <c r="B7425" s="38" t="s">
        <v>7485</v>
      </c>
    </row>
    <row r="7426" spans="1:2" x14ac:dyDescent="0.25">
      <c r="A7426" s="37" t="s">
        <v>16958</v>
      </c>
      <c r="B7426" s="38" t="s">
        <v>7486</v>
      </c>
    </row>
    <row r="7427" spans="1:2" x14ac:dyDescent="0.25">
      <c r="A7427" s="37" t="s">
        <v>16959</v>
      </c>
      <c r="B7427" s="38" t="s">
        <v>7487</v>
      </c>
    </row>
    <row r="7428" spans="1:2" x14ac:dyDescent="0.25">
      <c r="A7428" s="37" t="s">
        <v>16960</v>
      </c>
      <c r="B7428" s="38" t="s">
        <v>7488</v>
      </c>
    </row>
    <row r="7429" spans="1:2" x14ac:dyDescent="0.25">
      <c r="A7429" s="37" t="s">
        <v>16961</v>
      </c>
      <c r="B7429" s="38" t="s">
        <v>7489</v>
      </c>
    </row>
    <row r="7430" spans="1:2" x14ac:dyDescent="0.25">
      <c r="A7430" s="37" t="s">
        <v>16962</v>
      </c>
      <c r="B7430" s="38" t="s">
        <v>7490</v>
      </c>
    </row>
    <row r="7431" spans="1:2" x14ac:dyDescent="0.25">
      <c r="A7431" s="37" t="s">
        <v>16963</v>
      </c>
      <c r="B7431" s="38" t="s">
        <v>7491</v>
      </c>
    </row>
    <row r="7432" spans="1:2" x14ac:dyDescent="0.25">
      <c r="A7432" s="37" t="s">
        <v>16964</v>
      </c>
      <c r="B7432" s="38" t="s">
        <v>7492</v>
      </c>
    </row>
    <row r="7433" spans="1:2" x14ac:dyDescent="0.25">
      <c r="A7433" s="37" t="s">
        <v>16965</v>
      </c>
      <c r="B7433" s="38" t="s">
        <v>7493</v>
      </c>
    </row>
    <row r="7434" spans="1:2" x14ac:dyDescent="0.25">
      <c r="A7434" s="37" t="s">
        <v>16966</v>
      </c>
      <c r="B7434" s="38" t="s">
        <v>7494</v>
      </c>
    </row>
    <row r="7435" spans="1:2" x14ac:dyDescent="0.25">
      <c r="A7435" s="37" t="s">
        <v>16967</v>
      </c>
      <c r="B7435" s="38" t="s">
        <v>7495</v>
      </c>
    </row>
    <row r="7436" spans="1:2" x14ac:dyDescent="0.25">
      <c r="A7436" s="37" t="s">
        <v>16968</v>
      </c>
      <c r="B7436" s="38" t="s">
        <v>7496</v>
      </c>
    </row>
    <row r="7437" spans="1:2" x14ac:dyDescent="0.25">
      <c r="A7437" s="37" t="s">
        <v>16969</v>
      </c>
      <c r="B7437" s="38" t="s">
        <v>7497</v>
      </c>
    </row>
    <row r="7438" spans="1:2" x14ac:dyDescent="0.25">
      <c r="A7438" s="37" t="s">
        <v>16970</v>
      </c>
      <c r="B7438" s="38" t="s">
        <v>7498</v>
      </c>
    </row>
    <row r="7439" spans="1:2" x14ac:dyDescent="0.25">
      <c r="A7439" s="37" t="s">
        <v>16971</v>
      </c>
      <c r="B7439" s="38" t="s">
        <v>7499</v>
      </c>
    </row>
    <row r="7440" spans="1:2" x14ac:dyDescent="0.25">
      <c r="A7440" s="37" t="s">
        <v>16972</v>
      </c>
      <c r="B7440" s="38" t="s">
        <v>7500</v>
      </c>
    </row>
    <row r="7441" spans="1:2" x14ac:dyDescent="0.25">
      <c r="A7441" s="37" t="s">
        <v>16973</v>
      </c>
      <c r="B7441" s="38" t="s">
        <v>7501</v>
      </c>
    </row>
    <row r="7442" spans="1:2" x14ac:dyDescent="0.25">
      <c r="A7442" s="37" t="s">
        <v>16974</v>
      </c>
      <c r="B7442" s="38" t="s">
        <v>7502</v>
      </c>
    </row>
    <row r="7443" spans="1:2" x14ac:dyDescent="0.25">
      <c r="A7443" s="37" t="s">
        <v>16975</v>
      </c>
      <c r="B7443" s="38" t="s">
        <v>7503</v>
      </c>
    </row>
    <row r="7444" spans="1:2" x14ac:dyDescent="0.25">
      <c r="A7444" s="37" t="s">
        <v>16976</v>
      </c>
      <c r="B7444" s="38" t="s">
        <v>7504</v>
      </c>
    </row>
    <row r="7445" spans="1:2" x14ac:dyDescent="0.25">
      <c r="A7445" s="37" t="s">
        <v>16977</v>
      </c>
      <c r="B7445" s="38" t="s">
        <v>7505</v>
      </c>
    </row>
    <row r="7446" spans="1:2" x14ac:dyDescent="0.25">
      <c r="A7446" s="37" t="s">
        <v>16978</v>
      </c>
      <c r="B7446" s="38" t="s">
        <v>7506</v>
      </c>
    </row>
    <row r="7447" spans="1:2" x14ac:dyDescent="0.25">
      <c r="A7447" s="37" t="s">
        <v>16979</v>
      </c>
      <c r="B7447" s="38" t="s">
        <v>7507</v>
      </c>
    </row>
    <row r="7448" spans="1:2" x14ac:dyDescent="0.25">
      <c r="A7448" s="37" t="s">
        <v>16980</v>
      </c>
      <c r="B7448" s="38" t="s">
        <v>7508</v>
      </c>
    </row>
    <row r="7449" spans="1:2" x14ac:dyDescent="0.25">
      <c r="A7449" s="37" t="s">
        <v>16981</v>
      </c>
      <c r="B7449" s="38" t="s">
        <v>7509</v>
      </c>
    </row>
    <row r="7450" spans="1:2" x14ac:dyDescent="0.25">
      <c r="A7450" s="37" t="s">
        <v>16982</v>
      </c>
      <c r="B7450" s="38" t="s">
        <v>7510</v>
      </c>
    </row>
    <row r="7451" spans="1:2" x14ac:dyDescent="0.25">
      <c r="A7451" s="37" t="s">
        <v>16983</v>
      </c>
      <c r="B7451" s="38" t="s">
        <v>7511</v>
      </c>
    </row>
    <row r="7452" spans="1:2" x14ac:dyDescent="0.25">
      <c r="A7452" s="37" t="s">
        <v>16984</v>
      </c>
      <c r="B7452" s="38" t="s">
        <v>7512</v>
      </c>
    </row>
    <row r="7453" spans="1:2" x14ac:dyDescent="0.25">
      <c r="A7453" s="37" t="s">
        <v>16985</v>
      </c>
      <c r="B7453" s="38" t="s">
        <v>7513</v>
      </c>
    </row>
    <row r="7454" spans="1:2" x14ac:dyDescent="0.25">
      <c r="A7454" s="37" t="s">
        <v>16986</v>
      </c>
      <c r="B7454" s="38" t="s">
        <v>7514</v>
      </c>
    </row>
    <row r="7455" spans="1:2" x14ac:dyDescent="0.25">
      <c r="A7455" s="37" t="s">
        <v>16987</v>
      </c>
      <c r="B7455" s="38" t="s">
        <v>7515</v>
      </c>
    </row>
    <row r="7456" spans="1:2" x14ac:dyDescent="0.25">
      <c r="A7456" s="37" t="s">
        <v>16988</v>
      </c>
      <c r="B7456" s="38" t="s">
        <v>7516</v>
      </c>
    </row>
    <row r="7457" spans="1:2" x14ac:dyDescent="0.25">
      <c r="A7457" s="37" t="s">
        <v>16989</v>
      </c>
      <c r="B7457" s="38" t="s">
        <v>7517</v>
      </c>
    </row>
    <row r="7458" spans="1:2" x14ac:dyDescent="0.25">
      <c r="A7458" s="37" t="s">
        <v>16990</v>
      </c>
      <c r="B7458" s="38" t="s">
        <v>7518</v>
      </c>
    </row>
    <row r="7459" spans="1:2" x14ac:dyDescent="0.25">
      <c r="A7459" s="37" t="s">
        <v>16991</v>
      </c>
      <c r="B7459" s="38" t="s">
        <v>7519</v>
      </c>
    </row>
    <row r="7460" spans="1:2" x14ac:dyDescent="0.25">
      <c r="A7460" s="37" t="s">
        <v>16992</v>
      </c>
      <c r="B7460" s="38" t="s">
        <v>7520</v>
      </c>
    </row>
    <row r="7461" spans="1:2" x14ac:dyDescent="0.25">
      <c r="A7461" s="37" t="s">
        <v>16993</v>
      </c>
      <c r="B7461" s="38" t="s">
        <v>7521</v>
      </c>
    </row>
    <row r="7462" spans="1:2" x14ac:dyDescent="0.25">
      <c r="A7462" s="37" t="s">
        <v>16994</v>
      </c>
      <c r="B7462" s="38" t="s">
        <v>7522</v>
      </c>
    </row>
    <row r="7463" spans="1:2" x14ac:dyDescent="0.25">
      <c r="A7463" s="37" t="s">
        <v>16995</v>
      </c>
      <c r="B7463" s="38" t="s">
        <v>7523</v>
      </c>
    </row>
    <row r="7464" spans="1:2" x14ac:dyDescent="0.25">
      <c r="A7464" s="37" t="s">
        <v>16996</v>
      </c>
      <c r="B7464" s="38" t="s">
        <v>7524</v>
      </c>
    </row>
    <row r="7465" spans="1:2" x14ac:dyDescent="0.25">
      <c r="A7465" s="37" t="s">
        <v>16997</v>
      </c>
      <c r="B7465" s="38" t="s">
        <v>7525</v>
      </c>
    </row>
    <row r="7466" spans="1:2" x14ac:dyDescent="0.25">
      <c r="A7466" s="37" t="s">
        <v>16998</v>
      </c>
      <c r="B7466" s="38" t="s">
        <v>7526</v>
      </c>
    </row>
    <row r="7467" spans="1:2" x14ac:dyDescent="0.25">
      <c r="A7467" s="37" t="s">
        <v>16999</v>
      </c>
      <c r="B7467" s="38" t="s">
        <v>7527</v>
      </c>
    </row>
    <row r="7468" spans="1:2" x14ac:dyDescent="0.25">
      <c r="A7468" s="37" t="s">
        <v>17000</v>
      </c>
      <c r="B7468" s="38" t="s">
        <v>7528</v>
      </c>
    </row>
    <row r="7469" spans="1:2" x14ac:dyDescent="0.25">
      <c r="A7469" s="37" t="s">
        <v>17001</v>
      </c>
      <c r="B7469" s="38" t="s">
        <v>7529</v>
      </c>
    </row>
    <row r="7470" spans="1:2" x14ac:dyDescent="0.25">
      <c r="A7470" s="37" t="s">
        <v>17002</v>
      </c>
      <c r="B7470" s="38" t="s">
        <v>7530</v>
      </c>
    </row>
    <row r="7471" spans="1:2" x14ac:dyDescent="0.25">
      <c r="A7471" s="37" t="s">
        <v>17003</v>
      </c>
      <c r="B7471" s="38" t="s">
        <v>7531</v>
      </c>
    </row>
    <row r="7472" spans="1:2" x14ac:dyDescent="0.25">
      <c r="A7472" s="37" t="s">
        <v>17004</v>
      </c>
      <c r="B7472" s="38" t="s">
        <v>7532</v>
      </c>
    </row>
    <row r="7473" spans="1:2" x14ac:dyDescent="0.25">
      <c r="A7473" s="37" t="s">
        <v>17005</v>
      </c>
      <c r="B7473" s="38" t="s">
        <v>7533</v>
      </c>
    </row>
    <row r="7474" spans="1:2" x14ac:dyDescent="0.25">
      <c r="A7474" s="37" t="s">
        <v>17006</v>
      </c>
      <c r="B7474" s="38" t="s">
        <v>7534</v>
      </c>
    </row>
    <row r="7475" spans="1:2" x14ac:dyDescent="0.25">
      <c r="A7475" s="37" t="s">
        <v>17007</v>
      </c>
      <c r="B7475" s="38" t="s">
        <v>7535</v>
      </c>
    </row>
    <row r="7476" spans="1:2" x14ac:dyDescent="0.25">
      <c r="A7476" s="37" t="s">
        <v>17008</v>
      </c>
      <c r="B7476" s="38" t="s">
        <v>7536</v>
      </c>
    </row>
    <row r="7477" spans="1:2" x14ac:dyDescent="0.25">
      <c r="A7477" s="37" t="s">
        <v>17009</v>
      </c>
      <c r="B7477" s="38" t="s">
        <v>7537</v>
      </c>
    </row>
    <row r="7478" spans="1:2" x14ac:dyDescent="0.25">
      <c r="A7478" s="37" t="s">
        <v>17010</v>
      </c>
      <c r="B7478" s="38" t="s">
        <v>7538</v>
      </c>
    </row>
    <row r="7479" spans="1:2" x14ac:dyDescent="0.25">
      <c r="A7479" s="37" t="s">
        <v>17011</v>
      </c>
      <c r="B7479" s="38" t="s">
        <v>7539</v>
      </c>
    </row>
    <row r="7480" spans="1:2" x14ac:dyDescent="0.25">
      <c r="A7480" s="37" t="s">
        <v>17012</v>
      </c>
      <c r="B7480" s="38" t="s">
        <v>7540</v>
      </c>
    </row>
    <row r="7481" spans="1:2" x14ac:dyDescent="0.25">
      <c r="A7481" s="37" t="s">
        <v>17013</v>
      </c>
      <c r="B7481" s="38" t="s">
        <v>7541</v>
      </c>
    </row>
    <row r="7482" spans="1:2" x14ac:dyDescent="0.25">
      <c r="A7482" s="37" t="s">
        <v>17014</v>
      </c>
      <c r="B7482" s="38" t="s">
        <v>7542</v>
      </c>
    </row>
    <row r="7483" spans="1:2" x14ac:dyDescent="0.25">
      <c r="A7483" s="37" t="s">
        <v>17015</v>
      </c>
      <c r="B7483" s="38" t="s">
        <v>7543</v>
      </c>
    </row>
    <row r="7484" spans="1:2" x14ac:dyDescent="0.25">
      <c r="A7484" s="37" t="s">
        <v>17016</v>
      </c>
      <c r="B7484" s="38" t="s">
        <v>7544</v>
      </c>
    </row>
    <row r="7485" spans="1:2" x14ac:dyDescent="0.25">
      <c r="A7485" s="37" t="s">
        <v>17017</v>
      </c>
      <c r="B7485" s="38" t="s">
        <v>7545</v>
      </c>
    </row>
    <row r="7486" spans="1:2" x14ac:dyDescent="0.25">
      <c r="A7486" s="37" t="s">
        <v>17018</v>
      </c>
      <c r="B7486" s="38" t="s">
        <v>7546</v>
      </c>
    </row>
    <row r="7487" spans="1:2" x14ac:dyDescent="0.25">
      <c r="A7487" s="37" t="s">
        <v>17019</v>
      </c>
      <c r="B7487" s="38" t="s">
        <v>7547</v>
      </c>
    </row>
    <row r="7488" spans="1:2" x14ac:dyDescent="0.25">
      <c r="A7488" s="37" t="s">
        <v>17020</v>
      </c>
      <c r="B7488" s="38" t="s">
        <v>7548</v>
      </c>
    </row>
    <row r="7489" spans="1:2" x14ac:dyDescent="0.25">
      <c r="A7489" s="37" t="s">
        <v>17021</v>
      </c>
      <c r="B7489" s="38" t="s">
        <v>7549</v>
      </c>
    </row>
    <row r="7490" spans="1:2" x14ac:dyDescent="0.25">
      <c r="A7490" s="37" t="s">
        <v>17022</v>
      </c>
      <c r="B7490" s="38" t="s">
        <v>7550</v>
      </c>
    </row>
    <row r="7491" spans="1:2" x14ac:dyDescent="0.25">
      <c r="A7491" s="37" t="s">
        <v>17023</v>
      </c>
      <c r="B7491" s="38" t="s">
        <v>7551</v>
      </c>
    </row>
    <row r="7492" spans="1:2" x14ac:dyDescent="0.25">
      <c r="A7492" s="37" t="s">
        <v>17024</v>
      </c>
      <c r="B7492" s="38" t="s">
        <v>7552</v>
      </c>
    </row>
    <row r="7493" spans="1:2" x14ac:dyDescent="0.25">
      <c r="A7493" s="37" t="s">
        <v>17025</v>
      </c>
      <c r="B7493" s="38" t="s">
        <v>7553</v>
      </c>
    </row>
    <row r="7494" spans="1:2" x14ac:dyDescent="0.25">
      <c r="A7494" s="37" t="s">
        <v>17026</v>
      </c>
      <c r="B7494" s="38" t="s">
        <v>7554</v>
      </c>
    </row>
    <row r="7495" spans="1:2" x14ac:dyDescent="0.25">
      <c r="A7495" s="37" t="s">
        <v>17027</v>
      </c>
      <c r="B7495" s="38" t="s">
        <v>7555</v>
      </c>
    </row>
    <row r="7496" spans="1:2" x14ac:dyDescent="0.25">
      <c r="A7496" s="37" t="s">
        <v>17028</v>
      </c>
      <c r="B7496" s="38" t="s">
        <v>7556</v>
      </c>
    </row>
    <row r="7497" spans="1:2" x14ac:dyDescent="0.25">
      <c r="A7497" s="37" t="s">
        <v>17029</v>
      </c>
      <c r="B7497" s="38" t="s">
        <v>7557</v>
      </c>
    </row>
    <row r="7498" spans="1:2" x14ac:dyDescent="0.25">
      <c r="A7498" s="37" t="s">
        <v>17030</v>
      </c>
      <c r="B7498" s="38" t="s">
        <v>7558</v>
      </c>
    </row>
    <row r="7499" spans="1:2" x14ac:dyDescent="0.25">
      <c r="A7499" s="37" t="s">
        <v>17031</v>
      </c>
      <c r="B7499" s="38" t="s">
        <v>7559</v>
      </c>
    </row>
    <row r="7500" spans="1:2" x14ac:dyDescent="0.25">
      <c r="A7500" s="37" t="s">
        <v>17032</v>
      </c>
      <c r="B7500" s="38" t="s">
        <v>7560</v>
      </c>
    </row>
    <row r="7501" spans="1:2" x14ac:dyDescent="0.25">
      <c r="A7501" s="37" t="s">
        <v>17033</v>
      </c>
      <c r="B7501" s="38" t="s">
        <v>7561</v>
      </c>
    </row>
    <row r="7502" spans="1:2" x14ac:dyDescent="0.25">
      <c r="A7502" s="37" t="s">
        <v>17034</v>
      </c>
      <c r="B7502" s="38" t="s">
        <v>7562</v>
      </c>
    </row>
    <row r="7503" spans="1:2" x14ac:dyDescent="0.25">
      <c r="A7503" s="37" t="s">
        <v>17035</v>
      </c>
      <c r="B7503" s="38" t="s">
        <v>7563</v>
      </c>
    </row>
    <row r="7504" spans="1:2" x14ac:dyDescent="0.25">
      <c r="A7504" s="37" t="s">
        <v>17036</v>
      </c>
      <c r="B7504" s="38" t="s">
        <v>7564</v>
      </c>
    </row>
    <row r="7505" spans="1:2" x14ac:dyDescent="0.25">
      <c r="A7505" s="37" t="s">
        <v>17037</v>
      </c>
      <c r="B7505" s="38" t="s">
        <v>7565</v>
      </c>
    </row>
    <row r="7506" spans="1:2" x14ac:dyDescent="0.25">
      <c r="A7506" s="37" t="s">
        <v>17038</v>
      </c>
      <c r="B7506" s="38" t="s">
        <v>7566</v>
      </c>
    </row>
    <row r="7507" spans="1:2" x14ac:dyDescent="0.25">
      <c r="A7507" s="37" t="s">
        <v>17039</v>
      </c>
      <c r="B7507" s="38" t="s">
        <v>7567</v>
      </c>
    </row>
    <row r="7508" spans="1:2" x14ac:dyDescent="0.25">
      <c r="A7508" s="37" t="s">
        <v>17040</v>
      </c>
      <c r="B7508" s="38" t="s">
        <v>7568</v>
      </c>
    </row>
    <row r="7509" spans="1:2" x14ac:dyDescent="0.25">
      <c r="A7509" s="37" t="s">
        <v>17041</v>
      </c>
      <c r="B7509" s="38" t="s">
        <v>7569</v>
      </c>
    </row>
    <row r="7510" spans="1:2" x14ac:dyDescent="0.25">
      <c r="A7510" s="37" t="s">
        <v>17042</v>
      </c>
      <c r="B7510" s="38" t="s">
        <v>7570</v>
      </c>
    </row>
    <row r="7511" spans="1:2" x14ac:dyDescent="0.25">
      <c r="A7511" s="37" t="s">
        <v>17043</v>
      </c>
      <c r="B7511" s="38" t="s">
        <v>7571</v>
      </c>
    </row>
    <row r="7512" spans="1:2" x14ac:dyDescent="0.25">
      <c r="A7512" s="37" t="s">
        <v>17044</v>
      </c>
      <c r="B7512" s="38" t="s">
        <v>7572</v>
      </c>
    </row>
    <row r="7513" spans="1:2" x14ac:dyDescent="0.25">
      <c r="A7513" s="37" t="s">
        <v>17045</v>
      </c>
      <c r="B7513" s="38" t="s">
        <v>7573</v>
      </c>
    </row>
    <row r="7514" spans="1:2" x14ac:dyDescent="0.25">
      <c r="A7514" s="37" t="s">
        <v>17046</v>
      </c>
      <c r="B7514" s="38" t="s">
        <v>7574</v>
      </c>
    </row>
    <row r="7515" spans="1:2" x14ac:dyDescent="0.25">
      <c r="A7515" s="37" t="s">
        <v>17047</v>
      </c>
      <c r="B7515" s="38" t="s">
        <v>7575</v>
      </c>
    </row>
    <row r="7516" spans="1:2" x14ac:dyDescent="0.25">
      <c r="A7516" s="37" t="s">
        <v>17048</v>
      </c>
      <c r="B7516" s="38" t="s">
        <v>7576</v>
      </c>
    </row>
    <row r="7517" spans="1:2" x14ac:dyDescent="0.25">
      <c r="A7517" s="37" t="s">
        <v>17049</v>
      </c>
      <c r="B7517" s="38" t="s">
        <v>7577</v>
      </c>
    </row>
    <row r="7518" spans="1:2" x14ac:dyDescent="0.25">
      <c r="A7518" s="37" t="s">
        <v>17050</v>
      </c>
      <c r="B7518" s="38" t="s">
        <v>7578</v>
      </c>
    </row>
    <row r="7519" spans="1:2" x14ac:dyDescent="0.25">
      <c r="A7519" s="37" t="s">
        <v>17051</v>
      </c>
      <c r="B7519" s="38" t="s">
        <v>7579</v>
      </c>
    </row>
    <row r="7520" spans="1:2" x14ac:dyDescent="0.25">
      <c r="A7520" s="37" t="s">
        <v>17052</v>
      </c>
      <c r="B7520" s="38" t="s">
        <v>7580</v>
      </c>
    </row>
    <row r="7521" spans="1:2" x14ac:dyDescent="0.25">
      <c r="A7521" s="37" t="s">
        <v>17053</v>
      </c>
      <c r="B7521" s="38" t="s">
        <v>7581</v>
      </c>
    </row>
    <row r="7522" spans="1:2" x14ac:dyDescent="0.25">
      <c r="A7522" s="37" t="s">
        <v>17054</v>
      </c>
      <c r="B7522" s="38" t="s">
        <v>7582</v>
      </c>
    </row>
    <row r="7523" spans="1:2" x14ac:dyDescent="0.25">
      <c r="A7523" s="37" t="s">
        <v>17055</v>
      </c>
      <c r="B7523" s="38" t="s">
        <v>7583</v>
      </c>
    </row>
    <row r="7524" spans="1:2" x14ac:dyDescent="0.25">
      <c r="A7524" s="37" t="s">
        <v>17056</v>
      </c>
      <c r="B7524" s="38" t="s">
        <v>7584</v>
      </c>
    </row>
    <row r="7525" spans="1:2" x14ac:dyDescent="0.25">
      <c r="A7525" s="37" t="s">
        <v>17057</v>
      </c>
      <c r="B7525" s="38" t="s">
        <v>7585</v>
      </c>
    </row>
    <row r="7526" spans="1:2" x14ac:dyDescent="0.25">
      <c r="A7526" s="37" t="s">
        <v>17058</v>
      </c>
      <c r="B7526" s="38" t="s">
        <v>7586</v>
      </c>
    </row>
    <row r="7527" spans="1:2" x14ac:dyDescent="0.25">
      <c r="A7527" s="37" t="s">
        <v>17059</v>
      </c>
      <c r="B7527" s="38" t="s">
        <v>7587</v>
      </c>
    </row>
    <row r="7528" spans="1:2" x14ac:dyDescent="0.25">
      <c r="A7528" s="37" t="s">
        <v>17060</v>
      </c>
      <c r="B7528" s="38" t="s">
        <v>7588</v>
      </c>
    </row>
    <row r="7529" spans="1:2" x14ac:dyDescent="0.25">
      <c r="A7529" s="37" t="s">
        <v>17061</v>
      </c>
      <c r="B7529" s="38" t="s">
        <v>7589</v>
      </c>
    </row>
    <row r="7530" spans="1:2" x14ac:dyDescent="0.25">
      <c r="A7530" s="37" t="s">
        <v>17062</v>
      </c>
      <c r="B7530" s="38" t="s">
        <v>7590</v>
      </c>
    </row>
    <row r="7531" spans="1:2" x14ac:dyDescent="0.25">
      <c r="A7531" s="37" t="s">
        <v>17063</v>
      </c>
      <c r="B7531" s="38" t="s">
        <v>7591</v>
      </c>
    </row>
    <row r="7532" spans="1:2" x14ac:dyDescent="0.25">
      <c r="A7532" s="37" t="s">
        <v>17064</v>
      </c>
      <c r="B7532" s="38" t="s">
        <v>7592</v>
      </c>
    </row>
    <row r="7533" spans="1:2" x14ac:dyDescent="0.25">
      <c r="A7533" s="37" t="s">
        <v>17065</v>
      </c>
      <c r="B7533" s="38" t="s">
        <v>7593</v>
      </c>
    </row>
    <row r="7534" spans="1:2" x14ac:dyDescent="0.25">
      <c r="A7534" s="37" t="s">
        <v>17066</v>
      </c>
      <c r="B7534" s="38" t="s">
        <v>7594</v>
      </c>
    </row>
    <row r="7535" spans="1:2" x14ac:dyDescent="0.25">
      <c r="A7535" s="37" t="s">
        <v>17067</v>
      </c>
      <c r="B7535" s="38" t="s">
        <v>7595</v>
      </c>
    </row>
    <row r="7536" spans="1:2" x14ac:dyDescent="0.25">
      <c r="A7536" s="37" t="s">
        <v>17068</v>
      </c>
      <c r="B7536" s="38" t="s">
        <v>7596</v>
      </c>
    </row>
    <row r="7537" spans="1:2" x14ac:dyDescent="0.25">
      <c r="A7537" s="37" t="s">
        <v>17069</v>
      </c>
      <c r="B7537" s="38" t="s">
        <v>7597</v>
      </c>
    </row>
    <row r="7538" spans="1:2" x14ac:dyDescent="0.25">
      <c r="A7538" s="37" t="s">
        <v>17070</v>
      </c>
      <c r="B7538" s="38" t="s">
        <v>7598</v>
      </c>
    </row>
    <row r="7539" spans="1:2" x14ac:dyDescent="0.25">
      <c r="A7539" s="37" t="s">
        <v>17071</v>
      </c>
      <c r="B7539" s="38" t="s">
        <v>7599</v>
      </c>
    </row>
    <row r="7540" spans="1:2" x14ac:dyDescent="0.25">
      <c r="A7540" s="37" t="s">
        <v>17072</v>
      </c>
      <c r="B7540" s="38" t="s">
        <v>7600</v>
      </c>
    </row>
    <row r="7541" spans="1:2" x14ac:dyDescent="0.25">
      <c r="A7541" s="37" t="s">
        <v>17073</v>
      </c>
      <c r="B7541" s="38" t="s">
        <v>7601</v>
      </c>
    </row>
    <row r="7542" spans="1:2" x14ac:dyDescent="0.25">
      <c r="A7542" s="37" t="s">
        <v>17074</v>
      </c>
      <c r="B7542" s="38" t="s">
        <v>7602</v>
      </c>
    </row>
    <row r="7543" spans="1:2" x14ac:dyDescent="0.25">
      <c r="A7543" s="37" t="s">
        <v>17075</v>
      </c>
      <c r="B7543" s="38" t="s">
        <v>7603</v>
      </c>
    </row>
    <row r="7544" spans="1:2" x14ac:dyDescent="0.25">
      <c r="A7544" s="37" t="s">
        <v>17076</v>
      </c>
      <c r="B7544" s="38" t="s">
        <v>7604</v>
      </c>
    </row>
    <row r="7545" spans="1:2" x14ac:dyDescent="0.25">
      <c r="A7545" s="37" t="s">
        <v>17077</v>
      </c>
      <c r="B7545" s="38" t="s">
        <v>7605</v>
      </c>
    </row>
    <row r="7546" spans="1:2" x14ac:dyDescent="0.25">
      <c r="A7546" s="37" t="s">
        <v>17078</v>
      </c>
      <c r="B7546" s="38" t="s">
        <v>7606</v>
      </c>
    </row>
    <row r="7547" spans="1:2" x14ac:dyDescent="0.25">
      <c r="A7547" s="37" t="s">
        <v>17079</v>
      </c>
      <c r="B7547" s="38" t="s">
        <v>7607</v>
      </c>
    </row>
    <row r="7548" spans="1:2" x14ac:dyDescent="0.25">
      <c r="A7548" s="37" t="s">
        <v>17080</v>
      </c>
      <c r="B7548" s="38" t="s">
        <v>7608</v>
      </c>
    </row>
    <row r="7549" spans="1:2" x14ac:dyDescent="0.25">
      <c r="A7549" s="37" t="s">
        <v>17081</v>
      </c>
      <c r="B7549" s="38" t="s">
        <v>7609</v>
      </c>
    </row>
    <row r="7550" spans="1:2" x14ac:dyDescent="0.25">
      <c r="A7550" s="37" t="s">
        <v>17082</v>
      </c>
      <c r="B7550" s="38" t="s">
        <v>7610</v>
      </c>
    </row>
    <row r="7551" spans="1:2" x14ac:dyDescent="0.25">
      <c r="A7551" s="37" t="s">
        <v>17083</v>
      </c>
      <c r="B7551" s="38" t="s">
        <v>7611</v>
      </c>
    </row>
    <row r="7552" spans="1:2" x14ac:dyDescent="0.25">
      <c r="A7552" s="37" t="s">
        <v>17084</v>
      </c>
      <c r="B7552" s="38" t="s">
        <v>7612</v>
      </c>
    </row>
    <row r="7553" spans="1:2" x14ac:dyDescent="0.25">
      <c r="A7553" s="37" t="s">
        <v>17085</v>
      </c>
      <c r="B7553" s="38" t="s">
        <v>7613</v>
      </c>
    </row>
    <row r="7554" spans="1:2" x14ac:dyDescent="0.25">
      <c r="A7554" s="37" t="s">
        <v>17086</v>
      </c>
      <c r="B7554" s="38" t="s">
        <v>7614</v>
      </c>
    </row>
    <row r="7555" spans="1:2" x14ac:dyDescent="0.25">
      <c r="A7555" s="37" t="s">
        <v>17087</v>
      </c>
      <c r="B7555" s="38" t="s">
        <v>7615</v>
      </c>
    </row>
    <row r="7556" spans="1:2" x14ac:dyDescent="0.25">
      <c r="A7556" s="37" t="s">
        <v>17088</v>
      </c>
      <c r="B7556" s="38" t="s">
        <v>7616</v>
      </c>
    </row>
    <row r="7557" spans="1:2" x14ac:dyDescent="0.25">
      <c r="A7557" s="37" t="s">
        <v>17089</v>
      </c>
      <c r="B7557" s="38" t="s">
        <v>7617</v>
      </c>
    </row>
    <row r="7558" spans="1:2" x14ac:dyDescent="0.25">
      <c r="A7558" s="37" t="s">
        <v>17090</v>
      </c>
      <c r="B7558" s="38" t="s">
        <v>7618</v>
      </c>
    </row>
    <row r="7559" spans="1:2" x14ac:dyDescent="0.25">
      <c r="A7559" s="37" t="s">
        <v>17091</v>
      </c>
      <c r="B7559" s="38" t="s">
        <v>7619</v>
      </c>
    </row>
    <row r="7560" spans="1:2" x14ac:dyDescent="0.25">
      <c r="A7560" s="37" t="s">
        <v>17092</v>
      </c>
      <c r="B7560" s="38" t="s">
        <v>7620</v>
      </c>
    </row>
    <row r="7561" spans="1:2" x14ac:dyDescent="0.25">
      <c r="A7561" s="37" t="s">
        <v>17093</v>
      </c>
      <c r="B7561" s="38" t="s">
        <v>7621</v>
      </c>
    </row>
    <row r="7562" spans="1:2" x14ac:dyDescent="0.25">
      <c r="A7562" s="37" t="s">
        <v>17094</v>
      </c>
      <c r="B7562" s="38" t="s">
        <v>7622</v>
      </c>
    </row>
    <row r="7563" spans="1:2" x14ac:dyDescent="0.25">
      <c r="A7563" s="37" t="s">
        <v>17095</v>
      </c>
      <c r="B7563" s="38" t="s">
        <v>7623</v>
      </c>
    </row>
    <row r="7564" spans="1:2" x14ac:dyDescent="0.25">
      <c r="A7564" s="37" t="s">
        <v>17096</v>
      </c>
      <c r="B7564" s="38" t="s">
        <v>7624</v>
      </c>
    </row>
    <row r="7565" spans="1:2" x14ac:dyDescent="0.25">
      <c r="A7565" s="37" t="s">
        <v>17097</v>
      </c>
      <c r="B7565" s="38" t="s">
        <v>7625</v>
      </c>
    </row>
    <row r="7566" spans="1:2" x14ac:dyDescent="0.25">
      <c r="A7566" s="37" t="s">
        <v>17098</v>
      </c>
      <c r="B7566" s="38" t="s">
        <v>7626</v>
      </c>
    </row>
    <row r="7567" spans="1:2" x14ac:dyDescent="0.25">
      <c r="A7567" s="37" t="s">
        <v>17099</v>
      </c>
      <c r="B7567" s="38" t="s">
        <v>7627</v>
      </c>
    </row>
    <row r="7568" spans="1:2" x14ac:dyDescent="0.25">
      <c r="A7568" s="37" t="s">
        <v>17100</v>
      </c>
      <c r="B7568" s="38" t="s">
        <v>7628</v>
      </c>
    </row>
    <row r="7569" spans="1:2" x14ac:dyDescent="0.25">
      <c r="A7569" s="37" t="s">
        <v>17101</v>
      </c>
      <c r="B7569" s="38" t="s">
        <v>7629</v>
      </c>
    </row>
    <row r="7570" spans="1:2" x14ac:dyDescent="0.25">
      <c r="A7570" s="37" t="s">
        <v>17102</v>
      </c>
      <c r="B7570" s="38" t="s">
        <v>7630</v>
      </c>
    </row>
    <row r="7571" spans="1:2" x14ac:dyDescent="0.25">
      <c r="A7571" s="37" t="s">
        <v>17103</v>
      </c>
      <c r="B7571" s="38" t="s">
        <v>7631</v>
      </c>
    </row>
    <row r="7572" spans="1:2" x14ac:dyDescent="0.25">
      <c r="A7572" s="37" t="s">
        <v>17104</v>
      </c>
      <c r="B7572" s="38" t="s">
        <v>7632</v>
      </c>
    </row>
    <row r="7573" spans="1:2" x14ac:dyDescent="0.25">
      <c r="A7573" s="37" t="s">
        <v>17105</v>
      </c>
      <c r="B7573" s="38" t="s">
        <v>7633</v>
      </c>
    </row>
    <row r="7574" spans="1:2" x14ac:dyDescent="0.25">
      <c r="A7574" s="37" t="s">
        <v>17106</v>
      </c>
      <c r="B7574" s="38" t="s">
        <v>7634</v>
      </c>
    </row>
    <row r="7575" spans="1:2" x14ac:dyDescent="0.25">
      <c r="A7575" s="37" t="s">
        <v>17107</v>
      </c>
      <c r="B7575" s="38" t="s">
        <v>7635</v>
      </c>
    </row>
    <row r="7576" spans="1:2" x14ac:dyDescent="0.25">
      <c r="A7576" s="37" t="s">
        <v>17108</v>
      </c>
      <c r="B7576" s="38" t="s">
        <v>7636</v>
      </c>
    </row>
    <row r="7577" spans="1:2" x14ac:dyDescent="0.25">
      <c r="A7577" s="37" t="s">
        <v>17109</v>
      </c>
      <c r="B7577" s="38" t="s">
        <v>7637</v>
      </c>
    </row>
    <row r="7578" spans="1:2" x14ac:dyDescent="0.25">
      <c r="A7578" s="37" t="s">
        <v>17110</v>
      </c>
      <c r="B7578" s="38" t="s">
        <v>7638</v>
      </c>
    </row>
    <row r="7579" spans="1:2" x14ac:dyDescent="0.25">
      <c r="A7579" s="37" t="s">
        <v>17111</v>
      </c>
      <c r="B7579" s="38" t="s">
        <v>7639</v>
      </c>
    </row>
    <row r="7580" spans="1:2" x14ac:dyDescent="0.25">
      <c r="A7580" s="37" t="s">
        <v>17112</v>
      </c>
      <c r="B7580" s="38" t="s">
        <v>7640</v>
      </c>
    </row>
    <row r="7581" spans="1:2" x14ac:dyDescent="0.25">
      <c r="A7581" s="37" t="s">
        <v>17113</v>
      </c>
      <c r="B7581" s="38" t="s">
        <v>7641</v>
      </c>
    </row>
    <row r="7582" spans="1:2" x14ac:dyDescent="0.25">
      <c r="A7582" s="37" t="s">
        <v>17114</v>
      </c>
      <c r="B7582" s="38" t="s">
        <v>7642</v>
      </c>
    </row>
    <row r="7583" spans="1:2" x14ac:dyDescent="0.25">
      <c r="A7583" s="37" t="s">
        <v>17115</v>
      </c>
      <c r="B7583" s="38" t="s">
        <v>7643</v>
      </c>
    </row>
    <row r="7584" spans="1:2" x14ac:dyDescent="0.25">
      <c r="A7584" s="37" t="s">
        <v>17116</v>
      </c>
      <c r="B7584" s="38" t="s">
        <v>7644</v>
      </c>
    </row>
    <row r="7585" spans="1:2" x14ac:dyDescent="0.25">
      <c r="A7585" s="37" t="s">
        <v>17117</v>
      </c>
      <c r="B7585" s="38" t="s">
        <v>7645</v>
      </c>
    </row>
    <row r="7586" spans="1:2" x14ac:dyDescent="0.25">
      <c r="A7586" s="37" t="s">
        <v>17118</v>
      </c>
      <c r="B7586" s="38" t="s">
        <v>7646</v>
      </c>
    </row>
    <row r="7587" spans="1:2" x14ac:dyDescent="0.25">
      <c r="A7587" s="37" t="s">
        <v>17119</v>
      </c>
      <c r="B7587" s="38" t="s">
        <v>7647</v>
      </c>
    </row>
    <row r="7588" spans="1:2" x14ac:dyDescent="0.25">
      <c r="A7588" s="37" t="s">
        <v>17120</v>
      </c>
      <c r="B7588" s="38" t="s">
        <v>7648</v>
      </c>
    </row>
    <row r="7589" spans="1:2" x14ac:dyDescent="0.25">
      <c r="A7589" s="37" t="s">
        <v>17121</v>
      </c>
      <c r="B7589" s="38" t="s">
        <v>7649</v>
      </c>
    </row>
    <row r="7590" spans="1:2" x14ac:dyDescent="0.25">
      <c r="A7590" s="37" t="s">
        <v>17122</v>
      </c>
      <c r="B7590" s="38" t="s">
        <v>7650</v>
      </c>
    </row>
    <row r="7591" spans="1:2" x14ac:dyDescent="0.25">
      <c r="A7591" s="37" t="s">
        <v>17123</v>
      </c>
      <c r="B7591" s="38" t="s">
        <v>7651</v>
      </c>
    </row>
    <row r="7592" spans="1:2" x14ac:dyDescent="0.25">
      <c r="A7592" s="37" t="s">
        <v>17124</v>
      </c>
      <c r="B7592" s="38" t="s">
        <v>7652</v>
      </c>
    </row>
    <row r="7593" spans="1:2" x14ac:dyDescent="0.25">
      <c r="A7593" s="37" t="s">
        <v>17125</v>
      </c>
      <c r="B7593" s="38" t="s">
        <v>7653</v>
      </c>
    </row>
    <row r="7594" spans="1:2" x14ac:dyDescent="0.25">
      <c r="A7594" s="37" t="s">
        <v>17126</v>
      </c>
      <c r="B7594" s="38" t="s">
        <v>7654</v>
      </c>
    </row>
    <row r="7595" spans="1:2" x14ac:dyDescent="0.25">
      <c r="A7595" s="37" t="s">
        <v>17127</v>
      </c>
      <c r="B7595" s="38" t="s">
        <v>7655</v>
      </c>
    </row>
    <row r="7596" spans="1:2" x14ac:dyDescent="0.25">
      <c r="A7596" s="37" t="s">
        <v>17128</v>
      </c>
      <c r="B7596" s="38" t="s">
        <v>7656</v>
      </c>
    </row>
    <row r="7597" spans="1:2" x14ac:dyDescent="0.25">
      <c r="A7597" s="37" t="s">
        <v>17129</v>
      </c>
      <c r="B7597" s="38" t="s">
        <v>7657</v>
      </c>
    </row>
    <row r="7598" spans="1:2" x14ac:dyDescent="0.25">
      <c r="A7598" s="37" t="s">
        <v>17130</v>
      </c>
      <c r="B7598" s="38" t="s">
        <v>7658</v>
      </c>
    </row>
    <row r="7599" spans="1:2" x14ac:dyDescent="0.25">
      <c r="A7599" s="37" t="s">
        <v>17131</v>
      </c>
      <c r="B7599" s="38" t="s">
        <v>7659</v>
      </c>
    </row>
    <row r="7600" spans="1:2" x14ac:dyDescent="0.25">
      <c r="A7600" s="37" t="s">
        <v>17132</v>
      </c>
      <c r="B7600" s="38" t="s">
        <v>7660</v>
      </c>
    </row>
    <row r="7601" spans="1:2" x14ac:dyDescent="0.25">
      <c r="A7601" s="37" t="s">
        <v>17133</v>
      </c>
      <c r="B7601" s="38" t="s">
        <v>7661</v>
      </c>
    </row>
    <row r="7602" spans="1:2" x14ac:dyDescent="0.25">
      <c r="A7602" s="37" t="s">
        <v>17134</v>
      </c>
      <c r="B7602" s="38" t="s">
        <v>7662</v>
      </c>
    </row>
    <row r="7603" spans="1:2" x14ac:dyDescent="0.25">
      <c r="A7603" s="37" t="s">
        <v>17135</v>
      </c>
      <c r="B7603" s="38" t="s">
        <v>7663</v>
      </c>
    </row>
    <row r="7604" spans="1:2" x14ac:dyDescent="0.25">
      <c r="A7604" s="37" t="s">
        <v>17136</v>
      </c>
      <c r="B7604" s="38" t="s">
        <v>7664</v>
      </c>
    </row>
    <row r="7605" spans="1:2" x14ac:dyDescent="0.25">
      <c r="A7605" s="37" t="s">
        <v>17137</v>
      </c>
      <c r="B7605" s="38" t="s">
        <v>7665</v>
      </c>
    </row>
    <row r="7606" spans="1:2" x14ac:dyDescent="0.25">
      <c r="A7606" s="37" t="s">
        <v>17138</v>
      </c>
      <c r="B7606" s="38" t="s">
        <v>7666</v>
      </c>
    </row>
    <row r="7607" spans="1:2" x14ac:dyDescent="0.25">
      <c r="A7607" s="37" t="s">
        <v>17139</v>
      </c>
      <c r="B7607" s="38" t="s">
        <v>7667</v>
      </c>
    </row>
    <row r="7608" spans="1:2" x14ac:dyDescent="0.25">
      <c r="A7608" s="37" t="s">
        <v>17140</v>
      </c>
      <c r="B7608" s="38" t="s">
        <v>7668</v>
      </c>
    </row>
    <row r="7609" spans="1:2" x14ac:dyDescent="0.25">
      <c r="A7609" s="37" t="s">
        <v>17141</v>
      </c>
      <c r="B7609" s="38" t="s">
        <v>7669</v>
      </c>
    </row>
    <row r="7610" spans="1:2" x14ac:dyDescent="0.25">
      <c r="A7610" s="37" t="s">
        <v>17142</v>
      </c>
      <c r="B7610" s="38" t="s">
        <v>7670</v>
      </c>
    </row>
    <row r="7611" spans="1:2" x14ac:dyDescent="0.25">
      <c r="A7611" s="37" t="s">
        <v>17143</v>
      </c>
      <c r="B7611" s="38" t="s">
        <v>7671</v>
      </c>
    </row>
    <row r="7612" spans="1:2" x14ac:dyDescent="0.25">
      <c r="A7612" s="37" t="s">
        <v>17144</v>
      </c>
      <c r="B7612" s="38" t="s">
        <v>7672</v>
      </c>
    </row>
    <row r="7613" spans="1:2" x14ac:dyDescent="0.25">
      <c r="A7613" s="37" t="s">
        <v>17145</v>
      </c>
      <c r="B7613" s="38" t="s">
        <v>7673</v>
      </c>
    </row>
    <row r="7614" spans="1:2" x14ac:dyDescent="0.25">
      <c r="A7614" s="37" t="s">
        <v>17146</v>
      </c>
      <c r="B7614" s="38" t="s">
        <v>7674</v>
      </c>
    </row>
    <row r="7615" spans="1:2" x14ac:dyDescent="0.25">
      <c r="A7615" s="37" t="s">
        <v>17147</v>
      </c>
      <c r="B7615" s="38" t="s">
        <v>7675</v>
      </c>
    </row>
    <row r="7616" spans="1:2" x14ac:dyDescent="0.25">
      <c r="A7616" s="37" t="s">
        <v>17148</v>
      </c>
      <c r="B7616" s="38" t="s">
        <v>7676</v>
      </c>
    </row>
    <row r="7617" spans="1:2" x14ac:dyDescent="0.25">
      <c r="A7617" s="37" t="s">
        <v>17149</v>
      </c>
      <c r="B7617" s="38" t="s">
        <v>7677</v>
      </c>
    </row>
    <row r="7618" spans="1:2" x14ac:dyDescent="0.25">
      <c r="A7618" s="37" t="s">
        <v>17150</v>
      </c>
      <c r="B7618" s="38" t="s">
        <v>7678</v>
      </c>
    </row>
    <row r="7619" spans="1:2" x14ac:dyDescent="0.25">
      <c r="A7619" s="37" t="s">
        <v>17151</v>
      </c>
      <c r="B7619" s="38" t="s">
        <v>7679</v>
      </c>
    </row>
    <row r="7620" spans="1:2" x14ac:dyDescent="0.25">
      <c r="A7620" s="37" t="s">
        <v>17152</v>
      </c>
      <c r="B7620" s="38" t="s">
        <v>7680</v>
      </c>
    </row>
    <row r="7621" spans="1:2" x14ac:dyDescent="0.25">
      <c r="A7621" s="37" t="s">
        <v>17153</v>
      </c>
      <c r="B7621" s="38" t="s">
        <v>7681</v>
      </c>
    </row>
    <row r="7622" spans="1:2" x14ac:dyDescent="0.25">
      <c r="A7622" s="37" t="s">
        <v>17154</v>
      </c>
      <c r="B7622" s="38" t="s">
        <v>7682</v>
      </c>
    </row>
    <row r="7623" spans="1:2" x14ac:dyDescent="0.25">
      <c r="A7623" s="37" t="s">
        <v>17155</v>
      </c>
      <c r="B7623" s="38" t="s">
        <v>7683</v>
      </c>
    </row>
    <row r="7624" spans="1:2" x14ac:dyDescent="0.25">
      <c r="A7624" s="37" t="s">
        <v>17156</v>
      </c>
      <c r="B7624" s="38" t="s">
        <v>7684</v>
      </c>
    </row>
    <row r="7625" spans="1:2" x14ac:dyDescent="0.25">
      <c r="A7625" s="37" t="s">
        <v>17157</v>
      </c>
      <c r="B7625" s="38" t="s">
        <v>7685</v>
      </c>
    </row>
    <row r="7626" spans="1:2" x14ac:dyDescent="0.25">
      <c r="A7626" s="37" t="s">
        <v>17158</v>
      </c>
      <c r="B7626" s="38" t="s">
        <v>7686</v>
      </c>
    </row>
    <row r="7627" spans="1:2" x14ac:dyDescent="0.25">
      <c r="A7627" s="37" t="s">
        <v>17159</v>
      </c>
      <c r="B7627" s="38" t="s">
        <v>7687</v>
      </c>
    </row>
    <row r="7628" spans="1:2" x14ac:dyDescent="0.25">
      <c r="A7628" s="37" t="s">
        <v>17160</v>
      </c>
      <c r="B7628" s="38" t="s">
        <v>7688</v>
      </c>
    </row>
    <row r="7629" spans="1:2" x14ac:dyDescent="0.25">
      <c r="A7629" s="37" t="s">
        <v>17161</v>
      </c>
      <c r="B7629" s="38" t="s">
        <v>7689</v>
      </c>
    </row>
    <row r="7630" spans="1:2" x14ac:dyDescent="0.25">
      <c r="A7630" s="37" t="s">
        <v>17162</v>
      </c>
      <c r="B7630" s="38" t="s">
        <v>7690</v>
      </c>
    </row>
    <row r="7631" spans="1:2" x14ac:dyDescent="0.25">
      <c r="A7631" s="37" t="s">
        <v>17163</v>
      </c>
      <c r="B7631" s="38" t="s">
        <v>7691</v>
      </c>
    </row>
    <row r="7632" spans="1:2" x14ac:dyDescent="0.25">
      <c r="A7632" s="37" t="s">
        <v>17164</v>
      </c>
      <c r="B7632" s="38" t="s">
        <v>7692</v>
      </c>
    </row>
    <row r="7633" spans="1:2" x14ac:dyDescent="0.25">
      <c r="A7633" s="37" t="s">
        <v>17165</v>
      </c>
      <c r="B7633" s="38" t="s">
        <v>7693</v>
      </c>
    </row>
    <row r="7634" spans="1:2" x14ac:dyDescent="0.25">
      <c r="A7634" s="37" t="s">
        <v>17166</v>
      </c>
      <c r="B7634" s="38" t="s">
        <v>7694</v>
      </c>
    </row>
    <row r="7635" spans="1:2" x14ac:dyDescent="0.25">
      <c r="A7635" s="37" t="s">
        <v>17167</v>
      </c>
      <c r="B7635" s="38" t="s">
        <v>7695</v>
      </c>
    </row>
    <row r="7636" spans="1:2" x14ac:dyDescent="0.25">
      <c r="A7636" s="37" t="s">
        <v>17168</v>
      </c>
      <c r="B7636" s="38" t="s">
        <v>7696</v>
      </c>
    </row>
    <row r="7637" spans="1:2" x14ac:dyDescent="0.25">
      <c r="A7637" s="37" t="s">
        <v>17169</v>
      </c>
      <c r="B7637" s="38" t="s">
        <v>7697</v>
      </c>
    </row>
    <row r="7638" spans="1:2" x14ac:dyDescent="0.25">
      <c r="A7638" s="37" t="s">
        <v>17170</v>
      </c>
      <c r="B7638" s="38" t="s">
        <v>7698</v>
      </c>
    </row>
    <row r="7639" spans="1:2" x14ac:dyDescent="0.25">
      <c r="A7639" s="37" t="s">
        <v>17171</v>
      </c>
      <c r="B7639" s="38" t="s">
        <v>7699</v>
      </c>
    </row>
    <row r="7640" spans="1:2" x14ac:dyDescent="0.25">
      <c r="A7640" s="37" t="s">
        <v>17172</v>
      </c>
      <c r="B7640" s="38" t="s">
        <v>7700</v>
      </c>
    </row>
    <row r="7641" spans="1:2" x14ac:dyDescent="0.25">
      <c r="A7641" s="37" t="s">
        <v>17173</v>
      </c>
      <c r="B7641" s="38" t="s">
        <v>7701</v>
      </c>
    </row>
    <row r="7642" spans="1:2" x14ac:dyDescent="0.25">
      <c r="A7642" s="37" t="s">
        <v>17174</v>
      </c>
      <c r="B7642" s="38" t="s">
        <v>7702</v>
      </c>
    </row>
    <row r="7643" spans="1:2" x14ac:dyDescent="0.25">
      <c r="A7643" s="37" t="s">
        <v>17175</v>
      </c>
      <c r="B7643" s="38" t="s">
        <v>7703</v>
      </c>
    </row>
    <row r="7644" spans="1:2" x14ac:dyDescent="0.25">
      <c r="A7644" s="37" t="s">
        <v>17176</v>
      </c>
      <c r="B7644" s="38" t="s">
        <v>7704</v>
      </c>
    </row>
    <row r="7645" spans="1:2" x14ac:dyDescent="0.25">
      <c r="A7645" s="37" t="s">
        <v>17177</v>
      </c>
      <c r="B7645" s="38" t="s">
        <v>7705</v>
      </c>
    </row>
    <row r="7646" spans="1:2" x14ac:dyDescent="0.25">
      <c r="A7646" s="37" t="s">
        <v>17178</v>
      </c>
      <c r="B7646" s="38" t="s">
        <v>7706</v>
      </c>
    </row>
    <row r="7647" spans="1:2" x14ac:dyDescent="0.25">
      <c r="A7647" s="37" t="s">
        <v>17179</v>
      </c>
      <c r="B7647" s="38" t="s">
        <v>7707</v>
      </c>
    </row>
    <row r="7648" spans="1:2" x14ac:dyDescent="0.25">
      <c r="A7648" s="37" t="s">
        <v>17180</v>
      </c>
      <c r="B7648" s="38" t="s">
        <v>7708</v>
      </c>
    </row>
    <row r="7649" spans="1:2" x14ac:dyDescent="0.25">
      <c r="A7649" s="37" t="s">
        <v>17181</v>
      </c>
      <c r="B7649" s="38" t="s">
        <v>7709</v>
      </c>
    </row>
    <row r="7650" spans="1:2" x14ac:dyDescent="0.25">
      <c r="A7650" s="37" t="s">
        <v>17182</v>
      </c>
      <c r="B7650" s="38" t="s">
        <v>7710</v>
      </c>
    </row>
    <row r="7651" spans="1:2" x14ac:dyDescent="0.25">
      <c r="A7651" s="37" t="s">
        <v>17183</v>
      </c>
      <c r="B7651" s="38" t="s">
        <v>7711</v>
      </c>
    </row>
    <row r="7652" spans="1:2" x14ac:dyDescent="0.25">
      <c r="A7652" s="37" t="s">
        <v>17184</v>
      </c>
      <c r="B7652" s="38" t="s">
        <v>7712</v>
      </c>
    </row>
    <row r="7653" spans="1:2" x14ac:dyDescent="0.25">
      <c r="A7653" s="37" t="s">
        <v>17185</v>
      </c>
      <c r="B7653" s="38" t="s">
        <v>7713</v>
      </c>
    </row>
    <row r="7654" spans="1:2" x14ac:dyDescent="0.25">
      <c r="A7654" s="37" t="s">
        <v>17186</v>
      </c>
      <c r="B7654" s="38" t="s">
        <v>7714</v>
      </c>
    </row>
    <row r="7655" spans="1:2" x14ac:dyDescent="0.25">
      <c r="A7655" s="37" t="s">
        <v>17187</v>
      </c>
      <c r="B7655" s="38" t="s">
        <v>7715</v>
      </c>
    </row>
    <row r="7656" spans="1:2" x14ac:dyDescent="0.25">
      <c r="A7656" s="37" t="s">
        <v>17188</v>
      </c>
      <c r="B7656" s="38" t="s">
        <v>7716</v>
      </c>
    </row>
    <row r="7657" spans="1:2" x14ac:dyDescent="0.25">
      <c r="A7657" s="37" t="s">
        <v>17189</v>
      </c>
      <c r="B7657" s="38" t="s">
        <v>7717</v>
      </c>
    </row>
    <row r="7658" spans="1:2" x14ac:dyDescent="0.25">
      <c r="A7658" s="37" t="s">
        <v>17190</v>
      </c>
      <c r="B7658" s="38" t="s">
        <v>7718</v>
      </c>
    </row>
    <row r="7659" spans="1:2" x14ac:dyDescent="0.25">
      <c r="A7659" s="37" t="s">
        <v>17191</v>
      </c>
      <c r="B7659" s="38" t="s">
        <v>7719</v>
      </c>
    </row>
    <row r="7660" spans="1:2" x14ac:dyDescent="0.25">
      <c r="A7660" s="37" t="s">
        <v>17192</v>
      </c>
      <c r="B7660" s="38" t="s">
        <v>7720</v>
      </c>
    </row>
    <row r="7661" spans="1:2" x14ac:dyDescent="0.25">
      <c r="A7661" s="37" t="s">
        <v>17193</v>
      </c>
      <c r="B7661" s="38" t="s">
        <v>7721</v>
      </c>
    </row>
    <row r="7662" spans="1:2" x14ac:dyDescent="0.25">
      <c r="A7662" s="37" t="s">
        <v>17194</v>
      </c>
      <c r="B7662" s="38" t="s">
        <v>7722</v>
      </c>
    </row>
    <row r="7663" spans="1:2" x14ac:dyDescent="0.25">
      <c r="A7663" s="37" t="s">
        <v>17195</v>
      </c>
      <c r="B7663" s="38" t="s">
        <v>7723</v>
      </c>
    </row>
    <row r="7664" spans="1:2" x14ac:dyDescent="0.25">
      <c r="A7664" s="37" t="s">
        <v>17196</v>
      </c>
      <c r="B7664" s="38" t="s">
        <v>7724</v>
      </c>
    </row>
    <row r="7665" spans="1:2" x14ac:dyDescent="0.25">
      <c r="A7665" s="37" t="s">
        <v>17197</v>
      </c>
      <c r="B7665" s="38" t="s">
        <v>7725</v>
      </c>
    </row>
    <row r="7666" spans="1:2" x14ac:dyDescent="0.25">
      <c r="A7666" s="37" t="s">
        <v>17198</v>
      </c>
      <c r="B7666" s="38" t="s">
        <v>7726</v>
      </c>
    </row>
    <row r="7667" spans="1:2" x14ac:dyDescent="0.25">
      <c r="A7667" s="37" t="s">
        <v>17199</v>
      </c>
      <c r="B7667" s="38" t="s">
        <v>7727</v>
      </c>
    </row>
    <row r="7668" spans="1:2" x14ac:dyDescent="0.25">
      <c r="A7668" s="37" t="s">
        <v>17200</v>
      </c>
      <c r="B7668" s="38" t="s">
        <v>7728</v>
      </c>
    </row>
    <row r="7669" spans="1:2" x14ac:dyDescent="0.25">
      <c r="A7669" s="37" t="s">
        <v>17201</v>
      </c>
      <c r="B7669" s="38" t="s">
        <v>7729</v>
      </c>
    </row>
    <row r="7670" spans="1:2" x14ac:dyDescent="0.25">
      <c r="A7670" s="37" t="s">
        <v>17202</v>
      </c>
      <c r="B7670" s="38" t="s">
        <v>7730</v>
      </c>
    </row>
    <row r="7671" spans="1:2" x14ac:dyDescent="0.25">
      <c r="A7671" s="37" t="s">
        <v>17203</v>
      </c>
      <c r="B7671" s="38" t="s">
        <v>7731</v>
      </c>
    </row>
    <row r="7672" spans="1:2" x14ac:dyDescent="0.25">
      <c r="A7672" s="37" t="s">
        <v>17204</v>
      </c>
      <c r="B7672" s="38" t="s">
        <v>7732</v>
      </c>
    </row>
    <row r="7673" spans="1:2" x14ac:dyDescent="0.25">
      <c r="A7673" s="37" t="s">
        <v>17205</v>
      </c>
      <c r="B7673" s="38" t="s">
        <v>7733</v>
      </c>
    </row>
    <row r="7674" spans="1:2" x14ac:dyDescent="0.25">
      <c r="A7674" s="37" t="s">
        <v>17206</v>
      </c>
      <c r="B7674" s="38" t="s">
        <v>7734</v>
      </c>
    </row>
    <row r="7675" spans="1:2" x14ac:dyDescent="0.25">
      <c r="A7675" s="37" t="s">
        <v>17207</v>
      </c>
      <c r="B7675" s="38" t="s">
        <v>7735</v>
      </c>
    </row>
    <row r="7676" spans="1:2" x14ac:dyDescent="0.25">
      <c r="A7676" s="37" t="s">
        <v>17208</v>
      </c>
      <c r="B7676" s="38" t="s">
        <v>7736</v>
      </c>
    </row>
    <row r="7677" spans="1:2" x14ac:dyDescent="0.25">
      <c r="A7677" s="37" t="s">
        <v>17209</v>
      </c>
      <c r="B7677" s="38" t="s">
        <v>7737</v>
      </c>
    </row>
    <row r="7678" spans="1:2" x14ac:dyDescent="0.25">
      <c r="A7678" s="37" t="s">
        <v>17210</v>
      </c>
      <c r="B7678" s="38" t="s">
        <v>7738</v>
      </c>
    </row>
    <row r="7679" spans="1:2" x14ac:dyDescent="0.25">
      <c r="A7679" s="37" t="s">
        <v>17211</v>
      </c>
      <c r="B7679" s="38" t="s">
        <v>7739</v>
      </c>
    </row>
    <row r="7680" spans="1:2" x14ac:dyDescent="0.25">
      <c r="A7680" s="37" t="s">
        <v>17212</v>
      </c>
      <c r="B7680" s="38" t="s">
        <v>7740</v>
      </c>
    </row>
    <row r="7681" spans="1:2" x14ac:dyDescent="0.25">
      <c r="A7681" s="37" t="s">
        <v>17213</v>
      </c>
      <c r="B7681" s="38" t="s">
        <v>7741</v>
      </c>
    </row>
    <row r="7682" spans="1:2" x14ac:dyDescent="0.25">
      <c r="A7682" s="37" t="s">
        <v>17214</v>
      </c>
      <c r="B7682" s="38" t="s">
        <v>7742</v>
      </c>
    </row>
    <row r="7683" spans="1:2" x14ac:dyDescent="0.25">
      <c r="A7683" s="37" t="s">
        <v>17215</v>
      </c>
      <c r="B7683" s="38" t="s">
        <v>7743</v>
      </c>
    </row>
    <row r="7684" spans="1:2" x14ac:dyDescent="0.25">
      <c r="A7684" s="37" t="s">
        <v>17216</v>
      </c>
      <c r="B7684" s="38" t="s">
        <v>7744</v>
      </c>
    </row>
    <row r="7685" spans="1:2" x14ac:dyDescent="0.25">
      <c r="A7685" s="37" t="s">
        <v>17217</v>
      </c>
      <c r="B7685" s="38" t="s">
        <v>7745</v>
      </c>
    </row>
    <row r="7686" spans="1:2" x14ac:dyDescent="0.25">
      <c r="A7686" s="37" t="s">
        <v>17218</v>
      </c>
      <c r="B7686" s="38" t="s">
        <v>7746</v>
      </c>
    </row>
    <row r="7687" spans="1:2" x14ac:dyDescent="0.25">
      <c r="A7687" s="37" t="s">
        <v>17219</v>
      </c>
      <c r="B7687" s="38" t="s">
        <v>7747</v>
      </c>
    </row>
    <row r="7688" spans="1:2" x14ac:dyDescent="0.25">
      <c r="A7688" s="37" t="s">
        <v>17220</v>
      </c>
      <c r="B7688" s="38" t="s">
        <v>7748</v>
      </c>
    </row>
    <row r="7689" spans="1:2" x14ac:dyDescent="0.25">
      <c r="A7689" s="37" t="s">
        <v>17221</v>
      </c>
      <c r="B7689" s="38" t="s">
        <v>7749</v>
      </c>
    </row>
    <row r="7690" spans="1:2" x14ac:dyDescent="0.25">
      <c r="A7690" s="37" t="s">
        <v>17222</v>
      </c>
      <c r="B7690" s="38" t="s">
        <v>7750</v>
      </c>
    </row>
    <row r="7691" spans="1:2" x14ac:dyDescent="0.25">
      <c r="A7691" s="37" t="s">
        <v>17223</v>
      </c>
      <c r="B7691" s="38" t="s">
        <v>7751</v>
      </c>
    </row>
    <row r="7692" spans="1:2" x14ac:dyDescent="0.25">
      <c r="A7692" s="37" t="s">
        <v>17224</v>
      </c>
      <c r="B7692" s="38" t="s">
        <v>7752</v>
      </c>
    </row>
    <row r="7693" spans="1:2" x14ac:dyDescent="0.25">
      <c r="A7693" s="37" t="s">
        <v>17225</v>
      </c>
      <c r="B7693" s="38" t="s">
        <v>7753</v>
      </c>
    </row>
    <row r="7694" spans="1:2" x14ac:dyDescent="0.25">
      <c r="A7694" s="37" t="s">
        <v>17226</v>
      </c>
      <c r="B7694" s="38" t="s">
        <v>7754</v>
      </c>
    </row>
    <row r="7695" spans="1:2" x14ac:dyDescent="0.25">
      <c r="A7695" s="37" t="s">
        <v>17227</v>
      </c>
      <c r="B7695" s="38" t="s">
        <v>7755</v>
      </c>
    </row>
    <row r="7696" spans="1:2" x14ac:dyDescent="0.25">
      <c r="A7696" s="37" t="s">
        <v>17228</v>
      </c>
      <c r="B7696" s="38" t="s">
        <v>7756</v>
      </c>
    </row>
    <row r="7697" spans="1:2" x14ac:dyDescent="0.25">
      <c r="A7697" s="37" t="s">
        <v>17229</v>
      </c>
      <c r="B7697" s="38" t="s">
        <v>7757</v>
      </c>
    </row>
    <row r="7698" spans="1:2" x14ac:dyDescent="0.25">
      <c r="A7698" s="37" t="s">
        <v>17230</v>
      </c>
      <c r="B7698" s="38" t="s">
        <v>7758</v>
      </c>
    </row>
    <row r="7699" spans="1:2" x14ac:dyDescent="0.25">
      <c r="A7699" s="37" t="s">
        <v>17231</v>
      </c>
      <c r="B7699" s="38" t="s">
        <v>7759</v>
      </c>
    </row>
    <row r="7700" spans="1:2" x14ac:dyDescent="0.25">
      <c r="A7700" s="37" t="s">
        <v>17232</v>
      </c>
      <c r="B7700" s="38" t="s">
        <v>7760</v>
      </c>
    </row>
    <row r="7701" spans="1:2" x14ac:dyDescent="0.25">
      <c r="A7701" s="37" t="s">
        <v>17233</v>
      </c>
      <c r="B7701" s="38" t="s">
        <v>7761</v>
      </c>
    </row>
    <row r="7702" spans="1:2" x14ac:dyDescent="0.25">
      <c r="A7702" s="37" t="s">
        <v>17234</v>
      </c>
      <c r="B7702" s="38" t="s">
        <v>7762</v>
      </c>
    </row>
    <row r="7703" spans="1:2" x14ac:dyDescent="0.25">
      <c r="A7703" s="37" t="s">
        <v>17235</v>
      </c>
      <c r="B7703" s="38" t="s">
        <v>7763</v>
      </c>
    </row>
    <row r="7704" spans="1:2" x14ac:dyDescent="0.25">
      <c r="A7704" s="37" t="s">
        <v>17236</v>
      </c>
      <c r="B7704" s="38" t="s">
        <v>7764</v>
      </c>
    </row>
    <row r="7705" spans="1:2" x14ac:dyDescent="0.25">
      <c r="A7705" s="37" t="s">
        <v>17237</v>
      </c>
      <c r="B7705" s="38" t="s">
        <v>7765</v>
      </c>
    </row>
    <row r="7706" spans="1:2" x14ac:dyDescent="0.25">
      <c r="A7706" s="37" t="s">
        <v>17238</v>
      </c>
      <c r="B7706" s="38" t="s">
        <v>7766</v>
      </c>
    </row>
    <row r="7707" spans="1:2" x14ac:dyDescent="0.25">
      <c r="A7707" s="37" t="s">
        <v>17239</v>
      </c>
      <c r="B7707" s="38" t="s">
        <v>7767</v>
      </c>
    </row>
    <row r="7708" spans="1:2" x14ac:dyDescent="0.25">
      <c r="A7708" s="37" t="s">
        <v>17240</v>
      </c>
      <c r="B7708" s="38" t="s">
        <v>7768</v>
      </c>
    </row>
    <row r="7709" spans="1:2" x14ac:dyDescent="0.25">
      <c r="A7709" s="37" t="s">
        <v>17241</v>
      </c>
      <c r="B7709" s="38" t="s">
        <v>7769</v>
      </c>
    </row>
    <row r="7710" spans="1:2" x14ac:dyDescent="0.25">
      <c r="A7710" s="37" t="s">
        <v>17242</v>
      </c>
      <c r="B7710" s="38" t="s">
        <v>7770</v>
      </c>
    </row>
    <row r="7711" spans="1:2" x14ac:dyDescent="0.25">
      <c r="A7711" s="37" t="s">
        <v>17243</v>
      </c>
      <c r="B7711" s="38" t="s">
        <v>7771</v>
      </c>
    </row>
    <row r="7712" spans="1:2" x14ac:dyDescent="0.25">
      <c r="A7712" s="37" t="s">
        <v>17244</v>
      </c>
      <c r="B7712" s="38" t="s">
        <v>7772</v>
      </c>
    </row>
    <row r="7713" spans="1:2" x14ac:dyDescent="0.25">
      <c r="A7713" s="37" t="s">
        <v>17245</v>
      </c>
      <c r="B7713" s="38" t="s">
        <v>7773</v>
      </c>
    </row>
    <row r="7714" spans="1:2" x14ac:dyDescent="0.25">
      <c r="A7714" s="37" t="s">
        <v>17246</v>
      </c>
      <c r="B7714" s="38" t="s">
        <v>7774</v>
      </c>
    </row>
    <row r="7715" spans="1:2" x14ac:dyDescent="0.25">
      <c r="A7715" s="37" t="s">
        <v>17247</v>
      </c>
      <c r="B7715" s="38" t="s">
        <v>7775</v>
      </c>
    </row>
    <row r="7716" spans="1:2" x14ac:dyDescent="0.25">
      <c r="A7716" s="37" t="s">
        <v>17248</v>
      </c>
      <c r="B7716" s="38" t="s">
        <v>7776</v>
      </c>
    </row>
    <row r="7717" spans="1:2" x14ac:dyDescent="0.25">
      <c r="A7717" s="37" t="s">
        <v>17249</v>
      </c>
      <c r="B7717" s="38" t="s">
        <v>7777</v>
      </c>
    </row>
    <row r="7718" spans="1:2" x14ac:dyDescent="0.25">
      <c r="A7718" s="37" t="s">
        <v>17250</v>
      </c>
      <c r="B7718" s="38" t="s">
        <v>7778</v>
      </c>
    </row>
    <row r="7719" spans="1:2" x14ac:dyDescent="0.25">
      <c r="A7719" s="37" t="s">
        <v>17251</v>
      </c>
      <c r="B7719" s="38" t="s">
        <v>7779</v>
      </c>
    </row>
    <row r="7720" spans="1:2" x14ac:dyDescent="0.25">
      <c r="A7720" s="37" t="s">
        <v>17252</v>
      </c>
      <c r="B7720" s="38" t="s">
        <v>7780</v>
      </c>
    </row>
    <row r="7721" spans="1:2" x14ac:dyDescent="0.25">
      <c r="A7721" s="37" t="s">
        <v>17253</v>
      </c>
      <c r="B7721" s="38" t="s">
        <v>7781</v>
      </c>
    </row>
    <row r="7722" spans="1:2" x14ac:dyDescent="0.25">
      <c r="A7722" s="37" t="s">
        <v>17254</v>
      </c>
      <c r="B7722" s="38" t="s">
        <v>7782</v>
      </c>
    </row>
    <row r="7723" spans="1:2" x14ac:dyDescent="0.25">
      <c r="A7723" s="37" t="s">
        <v>17255</v>
      </c>
      <c r="B7723" s="38" t="s">
        <v>7783</v>
      </c>
    </row>
    <row r="7724" spans="1:2" x14ac:dyDescent="0.25">
      <c r="A7724" s="37" t="s">
        <v>17256</v>
      </c>
      <c r="B7724" s="38" t="s">
        <v>7784</v>
      </c>
    </row>
    <row r="7725" spans="1:2" x14ac:dyDescent="0.25">
      <c r="A7725" s="37" t="s">
        <v>17257</v>
      </c>
      <c r="B7725" s="38" t="s">
        <v>7785</v>
      </c>
    </row>
    <row r="7726" spans="1:2" x14ac:dyDescent="0.25">
      <c r="A7726" s="37" t="s">
        <v>17258</v>
      </c>
      <c r="B7726" s="38" t="s">
        <v>7786</v>
      </c>
    </row>
    <row r="7727" spans="1:2" x14ac:dyDescent="0.25">
      <c r="A7727" s="37" t="s">
        <v>17259</v>
      </c>
      <c r="B7727" s="38" t="s">
        <v>7787</v>
      </c>
    </row>
    <row r="7728" spans="1:2" x14ac:dyDescent="0.25">
      <c r="A7728" s="37" t="s">
        <v>17260</v>
      </c>
      <c r="B7728" s="38" t="s">
        <v>7788</v>
      </c>
    </row>
    <row r="7729" spans="1:2" x14ac:dyDescent="0.25">
      <c r="A7729" s="37" t="s">
        <v>17261</v>
      </c>
      <c r="B7729" s="38" t="s">
        <v>7789</v>
      </c>
    </row>
    <row r="7730" spans="1:2" x14ac:dyDescent="0.25">
      <c r="A7730" s="37" t="s">
        <v>17262</v>
      </c>
      <c r="B7730" s="38" t="s">
        <v>7790</v>
      </c>
    </row>
    <row r="7731" spans="1:2" x14ac:dyDescent="0.25">
      <c r="A7731" s="37" t="s">
        <v>17263</v>
      </c>
      <c r="B7731" s="38" t="s">
        <v>7791</v>
      </c>
    </row>
    <row r="7732" spans="1:2" x14ac:dyDescent="0.25">
      <c r="A7732" s="37" t="s">
        <v>17264</v>
      </c>
      <c r="B7732" s="38" t="s">
        <v>7792</v>
      </c>
    </row>
    <row r="7733" spans="1:2" x14ac:dyDescent="0.25">
      <c r="A7733" s="37" t="s">
        <v>17265</v>
      </c>
      <c r="B7733" s="38" t="s">
        <v>7793</v>
      </c>
    </row>
    <row r="7734" spans="1:2" x14ac:dyDescent="0.25">
      <c r="A7734" s="37" t="s">
        <v>17266</v>
      </c>
      <c r="B7734" s="38" t="s">
        <v>7794</v>
      </c>
    </row>
    <row r="7735" spans="1:2" x14ac:dyDescent="0.25">
      <c r="A7735" s="37" t="s">
        <v>17267</v>
      </c>
      <c r="B7735" s="38" t="s">
        <v>7795</v>
      </c>
    </row>
    <row r="7736" spans="1:2" x14ac:dyDescent="0.25">
      <c r="A7736" s="37" t="s">
        <v>17268</v>
      </c>
      <c r="B7736" s="38" t="s">
        <v>7796</v>
      </c>
    </row>
    <row r="7737" spans="1:2" x14ac:dyDescent="0.25">
      <c r="A7737" s="37" t="s">
        <v>17269</v>
      </c>
      <c r="B7737" s="38" t="s">
        <v>7797</v>
      </c>
    </row>
    <row r="7738" spans="1:2" x14ac:dyDescent="0.25">
      <c r="A7738" s="37" t="s">
        <v>17270</v>
      </c>
      <c r="B7738" s="38" t="s">
        <v>7798</v>
      </c>
    </row>
    <row r="7739" spans="1:2" x14ac:dyDescent="0.25">
      <c r="A7739" s="37" t="s">
        <v>17271</v>
      </c>
      <c r="B7739" s="38" t="s">
        <v>7799</v>
      </c>
    </row>
    <row r="7740" spans="1:2" x14ac:dyDescent="0.25">
      <c r="A7740" s="37" t="s">
        <v>17272</v>
      </c>
      <c r="B7740" s="38" t="s">
        <v>7800</v>
      </c>
    </row>
    <row r="7741" spans="1:2" x14ac:dyDescent="0.25">
      <c r="A7741" s="37" t="s">
        <v>17273</v>
      </c>
      <c r="B7741" s="38" t="s">
        <v>7801</v>
      </c>
    </row>
    <row r="7742" spans="1:2" x14ac:dyDescent="0.25">
      <c r="A7742" s="37" t="s">
        <v>17274</v>
      </c>
      <c r="B7742" s="38" t="s">
        <v>7802</v>
      </c>
    </row>
    <row r="7743" spans="1:2" x14ac:dyDescent="0.25">
      <c r="A7743" s="37" t="s">
        <v>17275</v>
      </c>
      <c r="B7743" s="38" t="s">
        <v>7803</v>
      </c>
    </row>
    <row r="7744" spans="1:2" x14ac:dyDescent="0.25">
      <c r="A7744" s="37" t="s">
        <v>17276</v>
      </c>
      <c r="B7744" s="38" t="s">
        <v>7804</v>
      </c>
    </row>
    <row r="7745" spans="1:2" x14ac:dyDescent="0.25">
      <c r="A7745" s="37" t="s">
        <v>17277</v>
      </c>
      <c r="B7745" s="38" t="s">
        <v>7805</v>
      </c>
    </row>
    <row r="7746" spans="1:2" x14ac:dyDescent="0.25">
      <c r="A7746" s="37" t="s">
        <v>17278</v>
      </c>
      <c r="B7746" s="38" t="s">
        <v>7806</v>
      </c>
    </row>
    <row r="7747" spans="1:2" x14ac:dyDescent="0.25">
      <c r="A7747" s="37" t="s">
        <v>17279</v>
      </c>
      <c r="B7747" s="38" t="s">
        <v>7807</v>
      </c>
    </row>
    <row r="7748" spans="1:2" x14ac:dyDescent="0.25">
      <c r="A7748" s="37" t="s">
        <v>17280</v>
      </c>
      <c r="B7748" s="38" t="s">
        <v>7808</v>
      </c>
    </row>
    <row r="7749" spans="1:2" x14ac:dyDescent="0.25">
      <c r="A7749" s="37" t="s">
        <v>17281</v>
      </c>
      <c r="B7749" s="38" t="s">
        <v>7809</v>
      </c>
    </row>
    <row r="7750" spans="1:2" x14ac:dyDescent="0.25">
      <c r="A7750" s="37" t="s">
        <v>17282</v>
      </c>
      <c r="B7750" s="38" t="s">
        <v>7810</v>
      </c>
    </row>
    <row r="7751" spans="1:2" x14ac:dyDescent="0.25">
      <c r="A7751" s="37" t="s">
        <v>17283</v>
      </c>
      <c r="B7751" s="38" t="s">
        <v>7811</v>
      </c>
    </row>
    <row r="7752" spans="1:2" x14ac:dyDescent="0.25">
      <c r="A7752" s="37" t="s">
        <v>17284</v>
      </c>
      <c r="B7752" s="38" t="s">
        <v>7812</v>
      </c>
    </row>
    <row r="7753" spans="1:2" x14ac:dyDescent="0.25">
      <c r="A7753" s="37" t="s">
        <v>17285</v>
      </c>
      <c r="B7753" s="38" t="s">
        <v>7813</v>
      </c>
    </row>
    <row r="7754" spans="1:2" x14ac:dyDescent="0.25">
      <c r="A7754" s="37" t="s">
        <v>17286</v>
      </c>
      <c r="B7754" s="38" t="s">
        <v>7814</v>
      </c>
    </row>
    <row r="7755" spans="1:2" x14ac:dyDescent="0.25">
      <c r="A7755" s="37" t="s">
        <v>17287</v>
      </c>
      <c r="B7755" s="38" t="s">
        <v>7815</v>
      </c>
    </row>
    <row r="7756" spans="1:2" x14ac:dyDescent="0.25">
      <c r="A7756" s="37" t="s">
        <v>17288</v>
      </c>
      <c r="B7756" s="38" t="s">
        <v>7816</v>
      </c>
    </row>
    <row r="7757" spans="1:2" x14ac:dyDescent="0.25">
      <c r="A7757" s="37" t="s">
        <v>17289</v>
      </c>
      <c r="B7757" s="38" t="s">
        <v>7817</v>
      </c>
    </row>
    <row r="7758" spans="1:2" x14ac:dyDescent="0.25">
      <c r="A7758" s="37" t="s">
        <v>17290</v>
      </c>
      <c r="B7758" s="38" t="s">
        <v>7818</v>
      </c>
    </row>
    <row r="7759" spans="1:2" x14ac:dyDescent="0.25">
      <c r="A7759" s="37" t="s">
        <v>17291</v>
      </c>
      <c r="B7759" s="38" t="s">
        <v>7819</v>
      </c>
    </row>
    <row r="7760" spans="1:2" x14ac:dyDescent="0.25">
      <c r="A7760" s="37" t="s">
        <v>17292</v>
      </c>
      <c r="B7760" s="38" t="s">
        <v>7820</v>
      </c>
    </row>
    <row r="7761" spans="1:2" x14ac:dyDescent="0.25">
      <c r="A7761" s="37" t="s">
        <v>17293</v>
      </c>
      <c r="B7761" s="38" t="s">
        <v>7821</v>
      </c>
    </row>
    <row r="7762" spans="1:2" x14ac:dyDescent="0.25">
      <c r="A7762" s="37" t="s">
        <v>17294</v>
      </c>
      <c r="B7762" s="38" t="s">
        <v>7822</v>
      </c>
    </row>
    <row r="7763" spans="1:2" x14ac:dyDescent="0.25">
      <c r="A7763" s="37" t="s">
        <v>17295</v>
      </c>
      <c r="B7763" s="38" t="s">
        <v>7823</v>
      </c>
    </row>
    <row r="7764" spans="1:2" x14ac:dyDescent="0.25">
      <c r="A7764" s="37" t="s">
        <v>17296</v>
      </c>
      <c r="B7764" s="38" t="s">
        <v>7824</v>
      </c>
    </row>
    <row r="7765" spans="1:2" x14ac:dyDescent="0.25">
      <c r="A7765" s="37" t="s">
        <v>17297</v>
      </c>
      <c r="B7765" s="38" t="s">
        <v>7825</v>
      </c>
    </row>
    <row r="7766" spans="1:2" x14ac:dyDescent="0.25">
      <c r="A7766" s="37" t="s">
        <v>17298</v>
      </c>
      <c r="B7766" s="38" t="s">
        <v>7826</v>
      </c>
    </row>
    <row r="7767" spans="1:2" x14ac:dyDescent="0.25">
      <c r="A7767" s="37" t="s">
        <v>17299</v>
      </c>
      <c r="B7767" s="38" t="s">
        <v>7827</v>
      </c>
    </row>
    <row r="7768" spans="1:2" x14ac:dyDescent="0.25">
      <c r="A7768" s="37" t="s">
        <v>17300</v>
      </c>
      <c r="B7768" s="38" t="s">
        <v>7828</v>
      </c>
    </row>
    <row r="7769" spans="1:2" x14ac:dyDescent="0.25">
      <c r="A7769" s="37" t="s">
        <v>17301</v>
      </c>
      <c r="B7769" s="38" t="s">
        <v>7829</v>
      </c>
    </row>
    <row r="7770" spans="1:2" x14ac:dyDescent="0.25">
      <c r="A7770" s="37" t="s">
        <v>17302</v>
      </c>
      <c r="B7770" s="38" t="s">
        <v>7830</v>
      </c>
    </row>
    <row r="7771" spans="1:2" x14ac:dyDescent="0.25">
      <c r="A7771" s="37" t="s">
        <v>17303</v>
      </c>
      <c r="B7771" s="38" t="s">
        <v>7831</v>
      </c>
    </row>
    <row r="7772" spans="1:2" x14ac:dyDescent="0.25">
      <c r="A7772" s="37" t="s">
        <v>17304</v>
      </c>
      <c r="B7772" s="38" t="s">
        <v>7832</v>
      </c>
    </row>
    <row r="7773" spans="1:2" x14ac:dyDescent="0.25">
      <c r="A7773" s="37" t="s">
        <v>17305</v>
      </c>
      <c r="B7773" s="38" t="s">
        <v>7833</v>
      </c>
    </row>
    <row r="7774" spans="1:2" x14ac:dyDescent="0.25">
      <c r="A7774" s="37" t="s">
        <v>17306</v>
      </c>
      <c r="B7774" s="38" t="s">
        <v>7834</v>
      </c>
    </row>
    <row r="7775" spans="1:2" x14ac:dyDescent="0.25">
      <c r="A7775" s="37" t="s">
        <v>17307</v>
      </c>
      <c r="B7775" s="38" t="s">
        <v>7835</v>
      </c>
    </row>
    <row r="7776" spans="1:2" x14ac:dyDescent="0.25">
      <c r="A7776" s="37" t="s">
        <v>17308</v>
      </c>
      <c r="B7776" s="38" t="s">
        <v>7836</v>
      </c>
    </row>
    <row r="7777" spans="1:2" x14ac:dyDescent="0.25">
      <c r="A7777" s="37" t="s">
        <v>17309</v>
      </c>
      <c r="B7777" s="38" t="s">
        <v>7837</v>
      </c>
    </row>
    <row r="7778" spans="1:2" x14ac:dyDescent="0.25">
      <c r="A7778" s="37" t="s">
        <v>17310</v>
      </c>
      <c r="B7778" s="38" t="s">
        <v>7838</v>
      </c>
    </row>
    <row r="7779" spans="1:2" x14ac:dyDescent="0.25">
      <c r="A7779" s="37" t="s">
        <v>17311</v>
      </c>
      <c r="B7779" s="38" t="s">
        <v>7839</v>
      </c>
    </row>
    <row r="7780" spans="1:2" x14ac:dyDescent="0.25">
      <c r="A7780" s="37" t="s">
        <v>17312</v>
      </c>
      <c r="B7780" s="38" t="s">
        <v>7840</v>
      </c>
    </row>
    <row r="7781" spans="1:2" x14ac:dyDescent="0.25">
      <c r="A7781" s="37" t="s">
        <v>17313</v>
      </c>
      <c r="B7781" s="38" t="s">
        <v>7841</v>
      </c>
    </row>
    <row r="7782" spans="1:2" x14ac:dyDescent="0.25">
      <c r="A7782" s="37" t="s">
        <v>17314</v>
      </c>
      <c r="B7782" s="38" t="s">
        <v>7842</v>
      </c>
    </row>
    <row r="7783" spans="1:2" x14ac:dyDescent="0.25">
      <c r="A7783" s="37" t="s">
        <v>17315</v>
      </c>
      <c r="B7783" s="38" t="s">
        <v>7843</v>
      </c>
    </row>
    <row r="7784" spans="1:2" x14ac:dyDescent="0.25">
      <c r="A7784" s="37" t="s">
        <v>17316</v>
      </c>
      <c r="B7784" s="38" t="s">
        <v>7844</v>
      </c>
    </row>
    <row r="7785" spans="1:2" x14ac:dyDescent="0.25">
      <c r="A7785" s="37" t="s">
        <v>17317</v>
      </c>
      <c r="B7785" s="38" t="s">
        <v>7845</v>
      </c>
    </row>
    <row r="7786" spans="1:2" x14ac:dyDescent="0.25">
      <c r="A7786" s="37" t="s">
        <v>17318</v>
      </c>
      <c r="B7786" s="38" t="s">
        <v>7846</v>
      </c>
    </row>
    <row r="7787" spans="1:2" x14ac:dyDescent="0.25">
      <c r="A7787" s="37" t="s">
        <v>17319</v>
      </c>
      <c r="B7787" s="38" t="s">
        <v>7847</v>
      </c>
    </row>
    <row r="7788" spans="1:2" x14ac:dyDescent="0.25">
      <c r="A7788" s="37" t="s">
        <v>17320</v>
      </c>
      <c r="B7788" s="38" t="s">
        <v>7848</v>
      </c>
    </row>
    <row r="7789" spans="1:2" x14ac:dyDescent="0.25">
      <c r="A7789" s="37" t="s">
        <v>17321</v>
      </c>
      <c r="B7789" s="38" t="s">
        <v>7849</v>
      </c>
    </row>
    <row r="7790" spans="1:2" x14ac:dyDescent="0.25">
      <c r="A7790" s="37" t="s">
        <v>17322</v>
      </c>
      <c r="B7790" s="38" t="s">
        <v>7850</v>
      </c>
    </row>
    <row r="7791" spans="1:2" x14ac:dyDescent="0.25">
      <c r="A7791" s="37" t="s">
        <v>17323</v>
      </c>
      <c r="B7791" s="38" t="s">
        <v>7851</v>
      </c>
    </row>
    <row r="7792" spans="1:2" x14ac:dyDescent="0.25">
      <c r="A7792" s="37" t="s">
        <v>17324</v>
      </c>
      <c r="B7792" s="38" t="s">
        <v>7852</v>
      </c>
    </row>
    <row r="7793" spans="1:2" x14ac:dyDescent="0.25">
      <c r="A7793" s="37" t="s">
        <v>17325</v>
      </c>
      <c r="B7793" s="38" t="s">
        <v>7853</v>
      </c>
    </row>
    <row r="7794" spans="1:2" x14ac:dyDescent="0.25">
      <c r="A7794" s="37" t="s">
        <v>17326</v>
      </c>
      <c r="B7794" s="38" t="s">
        <v>7854</v>
      </c>
    </row>
    <row r="7795" spans="1:2" x14ac:dyDescent="0.25">
      <c r="A7795" s="37" t="s">
        <v>17327</v>
      </c>
      <c r="B7795" s="38" t="s">
        <v>7855</v>
      </c>
    </row>
    <row r="7796" spans="1:2" x14ac:dyDescent="0.25">
      <c r="A7796" s="37" t="s">
        <v>17328</v>
      </c>
      <c r="B7796" s="38" t="s">
        <v>7856</v>
      </c>
    </row>
    <row r="7797" spans="1:2" x14ac:dyDescent="0.25">
      <c r="A7797" s="37" t="s">
        <v>17329</v>
      </c>
      <c r="B7797" s="38" t="s">
        <v>7857</v>
      </c>
    </row>
    <row r="7798" spans="1:2" x14ac:dyDescent="0.25">
      <c r="A7798" s="37" t="s">
        <v>17330</v>
      </c>
      <c r="B7798" s="38" t="s">
        <v>7858</v>
      </c>
    </row>
    <row r="7799" spans="1:2" x14ac:dyDescent="0.25">
      <c r="A7799" s="37" t="s">
        <v>17331</v>
      </c>
      <c r="B7799" s="38" t="s">
        <v>7859</v>
      </c>
    </row>
    <row r="7800" spans="1:2" x14ac:dyDescent="0.25">
      <c r="A7800" s="37" t="s">
        <v>17332</v>
      </c>
      <c r="B7800" s="38" t="s">
        <v>7860</v>
      </c>
    </row>
    <row r="7801" spans="1:2" x14ac:dyDescent="0.25">
      <c r="A7801" s="37" t="s">
        <v>17333</v>
      </c>
      <c r="B7801" s="38" t="s">
        <v>7861</v>
      </c>
    </row>
    <row r="7802" spans="1:2" x14ac:dyDescent="0.25">
      <c r="A7802" s="37" t="s">
        <v>17334</v>
      </c>
      <c r="B7802" s="38" t="s">
        <v>7862</v>
      </c>
    </row>
    <row r="7803" spans="1:2" x14ac:dyDescent="0.25">
      <c r="A7803" s="37" t="s">
        <v>17335</v>
      </c>
      <c r="B7803" s="38" t="s">
        <v>7863</v>
      </c>
    </row>
    <row r="7804" spans="1:2" x14ac:dyDescent="0.25">
      <c r="A7804" s="37" t="s">
        <v>17336</v>
      </c>
      <c r="B7804" s="38" t="s">
        <v>7864</v>
      </c>
    </row>
    <row r="7805" spans="1:2" x14ac:dyDescent="0.25">
      <c r="A7805" s="37" t="s">
        <v>17337</v>
      </c>
      <c r="B7805" s="38" t="s">
        <v>7865</v>
      </c>
    </row>
    <row r="7806" spans="1:2" x14ac:dyDescent="0.25">
      <c r="A7806" s="37" t="s">
        <v>17338</v>
      </c>
      <c r="B7806" s="38" t="s">
        <v>7866</v>
      </c>
    </row>
    <row r="7807" spans="1:2" x14ac:dyDescent="0.25">
      <c r="A7807" s="37" t="s">
        <v>17339</v>
      </c>
      <c r="B7807" s="38" t="s">
        <v>7867</v>
      </c>
    </row>
    <row r="7808" spans="1:2" x14ac:dyDescent="0.25">
      <c r="A7808" s="37" t="s">
        <v>17340</v>
      </c>
      <c r="B7808" s="38" t="s">
        <v>7868</v>
      </c>
    </row>
    <row r="7809" spans="1:2" x14ac:dyDescent="0.25">
      <c r="A7809" s="37" t="s">
        <v>17341</v>
      </c>
      <c r="B7809" s="38" t="s">
        <v>7869</v>
      </c>
    </row>
    <row r="7810" spans="1:2" x14ac:dyDescent="0.25">
      <c r="A7810" s="37" t="s">
        <v>17342</v>
      </c>
      <c r="B7810" s="38" t="s">
        <v>7870</v>
      </c>
    </row>
    <row r="7811" spans="1:2" x14ac:dyDescent="0.25">
      <c r="A7811" s="37" t="s">
        <v>17343</v>
      </c>
      <c r="B7811" s="38" t="s">
        <v>7871</v>
      </c>
    </row>
    <row r="7812" spans="1:2" x14ac:dyDescent="0.25">
      <c r="A7812" s="37" t="s">
        <v>17344</v>
      </c>
      <c r="B7812" s="38" t="s">
        <v>7872</v>
      </c>
    </row>
    <row r="7813" spans="1:2" x14ac:dyDescent="0.25">
      <c r="A7813" s="37" t="s">
        <v>17345</v>
      </c>
      <c r="B7813" s="38" t="s">
        <v>7873</v>
      </c>
    </row>
    <row r="7814" spans="1:2" x14ac:dyDescent="0.25">
      <c r="A7814" s="37" t="s">
        <v>17346</v>
      </c>
      <c r="B7814" s="38" t="s">
        <v>7874</v>
      </c>
    </row>
    <row r="7815" spans="1:2" x14ac:dyDescent="0.25">
      <c r="A7815" s="37" t="s">
        <v>17347</v>
      </c>
      <c r="B7815" s="38" t="s">
        <v>7875</v>
      </c>
    </row>
    <row r="7816" spans="1:2" x14ac:dyDescent="0.25">
      <c r="A7816" s="37" t="s">
        <v>17348</v>
      </c>
      <c r="B7816" s="38" t="s">
        <v>7876</v>
      </c>
    </row>
    <row r="7817" spans="1:2" x14ac:dyDescent="0.25">
      <c r="A7817" s="37" t="s">
        <v>17349</v>
      </c>
      <c r="B7817" s="38" t="s">
        <v>7877</v>
      </c>
    </row>
    <row r="7818" spans="1:2" x14ac:dyDescent="0.25">
      <c r="A7818" s="37" t="s">
        <v>17350</v>
      </c>
      <c r="B7818" s="38" t="s">
        <v>7878</v>
      </c>
    </row>
    <row r="7819" spans="1:2" x14ac:dyDescent="0.25">
      <c r="A7819" s="37" t="s">
        <v>17351</v>
      </c>
      <c r="B7819" s="38" t="s">
        <v>7879</v>
      </c>
    </row>
    <row r="7820" spans="1:2" x14ac:dyDescent="0.25">
      <c r="A7820" s="37" t="s">
        <v>17352</v>
      </c>
      <c r="B7820" s="38" t="s">
        <v>7880</v>
      </c>
    </row>
    <row r="7821" spans="1:2" x14ac:dyDescent="0.25">
      <c r="A7821" s="37" t="s">
        <v>17353</v>
      </c>
      <c r="B7821" s="38" t="s">
        <v>7881</v>
      </c>
    </row>
    <row r="7822" spans="1:2" x14ac:dyDescent="0.25">
      <c r="A7822" s="37" t="s">
        <v>17354</v>
      </c>
      <c r="B7822" s="38" t="s">
        <v>7882</v>
      </c>
    </row>
    <row r="7823" spans="1:2" x14ac:dyDescent="0.25">
      <c r="A7823" s="37" t="s">
        <v>17355</v>
      </c>
      <c r="B7823" s="38" t="s">
        <v>7883</v>
      </c>
    </row>
    <row r="7824" spans="1:2" x14ac:dyDescent="0.25">
      <c r="A7824" s="37" t="s">
        <v>17356</v>
      </c>
      <c r="B7824" s="38" t="s">
        <v>7884</v>
      </c>
    </row>
    <row r="7825" spans="1:2" x14ac:dyDescent="0.25">
      <c r="A7825" s="37" t="s">
        <v>17357</v>
      </c>
      <c r="B7825" s="38" t="s">
        <v>7885</v>
      </c>
    </row>
    <row r="7826" spans="1:2" x14ac:dyDescent="0.25">
      <c r="A7826" s="37" t="s">
        <v>17358</v>
      </c>
      <c r="B7826" s="38" t="s">
        <v>7886</v>
      </c>
    </row>
    <row r="7827" spans="1:2" x14ac:dyDescent="0.25">
      <c r="A7827" s="37" t="s">
        <v>17359</v>
      </c>
      <c r="B7827" s="38" t="s">
        <v>7887</v>
      </c>
    </row>
    <row r="7828" spans="1:2" x14ac:dyDescent="0.25">
      <c r="A7828" s="37" t="s">
        <v>17360</v>
      </c>
      <c r="B7828" s="38" t="s">
        <v>7888</v>
      </c>
    </row>
    <row r="7829" spans="1:2" x14ac:dyDescent="0.25">
      <c r="A7829" s="37" t="s">
        <v>17361</v>
      </c>
      <c r="B7829" s="38" t="s">
        <v>7889</v>
      </c>
    </row>
    <row r="7830" spans="1:2" x14ac:dyDescent="0.25">
      <c r="A7830" s="37" t="s">
        <v>17362</v>
      </c>
      <c r="B7830" s="38" t="s">
        <v>7890</v>
      </c>
    </row>
    <row r="7831" spans="1:2" x14ac:dyDescent="0.25">
      <c r="A7831" s="37" t="s">
        <v>17363</v>
      </c>
      <c r="B7831" s="38" t="s">
        <v>7891</v>
      </c>
    </row>
    <row r="7832" spans="1:2" x14ac:dyDescent="0.25">
      <c r="A7832" s="37" t="s">
        <v>17364</v>
      </c>
      <c r="B7832" s="38" t="s">
        <v>7892</v>
      </c>
    </row>
    <row r="7833" spans="1:2" x14ac:dyDescent="0.25">
      <c r="A7833" s="37" t="s">
        <v>17365</v>
      </c>
      <c r="B7833" s="38" t="s">
        <v>7893</v>
      </c>
    </row>
    <row r="7834" spans="1:2" x14ac:dyDescent="0.25">
      <c r="A7834" s="37" t="s">
        <v>17366</v>
      </c>
      <c r="B7834" s="38" t="s">
        <v>7894</v>
      </c>
    </row>
    <row r="7835" spans="1:2" x14ac:dyDescent="0.25">
      <c r="A7835" s="37" t="s">
        <v>17367</v>
      </c>
      <c r="B7835" s="38" t="s">
        <v>7895</v>
      </c>
    </row>
    <row r="7836" spans="1:2" x14ac:dyDescent="0.25">
      <c r="A7836" s="37" t="s">
        <v>17368</v>
      </c>
      <c r="B7836" s="38" t="s">
        <v>7896</v>
      </c>
    </row>
    <row r="7837" spans="1:2" x14ac:dyDescent="0.25">
      <c r="A7837" s="37" t="s">
        <v>17369</v>
      </c>
      <c r="B7837" s="38" t="s">
        <v>7897</v>
      </c>
    </row>
    <row r="7838" spans="1:2" x14ac:dyDescent="0.25">
      <c r="A7838" s="37" t="s">
        <v>17370</v>
      </c>
      <c r="B7838" s="38" t="s">
        <v>7898</v>
      </c>
    </row>
    <row r="7839" spans="1:2" x14ac:dyDescent="0.25">
      <c r="A7839" s="37" t="s">
        <v>17371</v>
      </c>
      <c r="B7839" s="38" t="s">
        <v>7899</v>
      </c>
    </row>
    <row r="7840" spans="1:2" x14ac:dyDescent="0.25">
      <c r="A7840" s="37" t="s">
        <v>17372</v>
      </c>
      <c r="B7840" s="38" t="s">
        <v>7900</v>
      </c>
    </row>
    <row r="7841" spans="1:2" x14ac:dyDescent="0.25">
      <c r="A7841" s="37" t="s">
        <v>17373</v>
      </c>
      <c r="B7841" s="38" t="s">
        <v>7901</v>
      </c>
    </row>
    <row r="7842" spans="1:2" x14ac:dyDescent="0.25">
      <c r="A7842" s="37" t="s">
        <v>17374</v>
      </c>
      <c r="B7842" s="38" t="s">
        <v>7902</v>
      </c>
    </row>
    <row r="7843" spans="1:2" x14ac:dyDescent="0.25">
      <c r="A7843" s="37" t="s">
        <v>17375</v>
      </c>
      <c r="B7843" s="38" t="s">
        <v>7903</v>
      </c>
    </row>
    <row r="7844" spans="1:2" x14ac:dyDescent="0.25">
      <c r="A7844" s="37" t="s">
        <v>17376</v>
      </c>
      <c r="B7844" s="38" t="s">
        <v>7904</v>
      </c>
    </row>
    <row r="7845" spans="1:2" x14ac:dyDescent="0.25">
      <c r="A7845" s="37" t="s">
        <v>17377</v>
      </c>
      <c r="B7845" s="38" t="s">
        <v>7905</v>
      </c>
    </row>
    <row r="7846" spans="1:2" x14ac:dyDescent="0.25">
      <c r="A7846" s="37" t="s">
        <v>17378</v>
      </c>
      <c r="B7846" s="38" t="s">
        <v>7906</v>
      </c>
    </row>
    <row r="7847" spans="1:2" x14ac:dyDescent="0.25">
      <c r="A7847" s="37" t="s">
        <v>17379</v>
      </c>
      <c r="B7847" s="38" t="s">
        <v>7907</v>
      </c>
    </row>
    <row r="7848" spans="1:2" x14ac:dyDescent="0.25">
      <c r="A7848" s="37" t="s">
        <v>17380</v>
      </c>
      <c r="B7848" s="38" t="s">
        <v>7908</v>
      </c>
    </row>
    <row r="7849" spans="1:2" x14ac:dyDescent="0.25">
      <c r="A7849" s="37" t="s">
        <v>17381</v>
      </c>
      <c r="B7849" s="38" t="s">
        <v>7909</v>
      </c>
    </row>
    <row r="7850" spans="1:2" x14ac:dyDescent="0.25">
      <c r="A7850" s="37" t="s">
        <v>17382</v>
      </c>
      <c r="B7850" s="38" t="s">
        <v>7910</v>
      </c>
    </row>
    <row r="7851" spans="1:2" x14ac:dyDescent="0.25">
      <c r="A7851" s="37" t="s">
        <v>17383</v>
      </c>
      <c r="B7851" s="38" t="s">
        <v>7911</v>
      </c>
    </row>
    <row r="7852" spans="1:2" x14ac:dyDescent="0.25">
      <c r="A7852" s="37" t="s">
        <v>17384</v>
      </c>
      <c r="B7852" s="38" t="s">
        <v>7912</v>
      </c>
    </row>
    <row r="7853" spans="1:2" x14ac:dyDescent="0.25">
      <c r="A7853" s="37" t="s">
        <v>17385</v>
      </c>
      <c r="B7853" s="38" t="s">
        <v>7913</v>
      </c>
    </row>
    <row r="7854" spans="1:2" x14ac:dyDescent="0.25">
      <c r="A7854" s="37" t="s">
        <v>17386</v>
      </c>
      <c r="B7854" s="38" t="s">
        <v>7914</v>
      </c>
    </row>
    <row r="7855" spans="1:2" x14ac:dyDescent="0.25">
      <c r="A7855" s="37" t="s">
        <v>17387</v>
      </c>
      <c r="B7855" s="38" t="s">
        <v>7915</v>
      </c>
    </row>
    <row r="7856" spans="1:2" x14ac:dyDescent="0.25">
      <c r="A7856" s="37" t="s">
        <v>17388</v>
      </c>
      <c r="B7856" s="38" t="s">
        <v>7916</v>
      </c>
    </row>
    <row r="7857" spans="1:2" x14ac:dyDescent="0.25">
      <c r="A7857" s="37" t="s">
        <v>17389</v>
      </c>
      <c r="B7857" s="38" t="s">
        <v>7917</v>
      </c>
    </row>
    <row r="7858" spans="1:2" x14ac:dyDescent="0.25">
      <c r="A7858" s="37" t="s">
        <v>17390</v>
      </c>
      <c r="B7858" s="38" t="s">
        <v>7918</v>
      </c>
    </row>
    <row r="7859" spans="1:2" x14ac:dyDescent="0.25">
      <c r="A7859" s="37" t="s">
        <v>17391</v>
      </c>
      <c r="B7859" s="38" t="s">
        <v>7919</v>
      </c>
    </row>
    <row r="7860" spans="1:2" x14ac:dyDescent="0.25">
      <c r="A7860" s="37" t="s">
        <v>17392</v>
      </c>
      <c r="B7860" s="38" t="s">
        <v>7920</v>
      </c>
    </row>
    <row r="7861" spans="1:2" x14ac:dyDescent="0.25">
      <c r="A7861" s="37" t="s">
        <v>17393</v>
      </c>
      <c r="B7861" s="38" t="s">
        <v>7921</v>
      </c>
    </row>
    <row r="7862" spans="1:2" x14ac:dyDescent="0.25">
      <c r="A7862" s="37" t="s">
        <v>17394</v>
      </c>
      <c r="B7862" s="38" t="s">
        <v>7922</v>
      </c>
    </row>
    <row r="7863" spans="1:2" x14ac:dyDescent="0.25">
      <c r="A7863" s="37" t="s">
        <v>17395</v>
      </c>
      <c r="B7863" s="38" t="s">
        <v>7923</v>
      </c>
    </row>
    <row r="7864" spans="1:2" x14ac:dyDescent="0.25">
      <c r="A7864" s="37" t="s">
        <v>17396</v>
      </c>
      <c r="B7864" s="38" t="s">
        <v>7924</v>
      </c>
    </row>
    <row r="7865" spans="1:2" x14ac:dyDescent="0.25">
      <c r="A7865" s="37" t="s">
        <v>17397</v>
      </c>
      <c r="B7865" s="38" t="s">
        <v>7925</v>
      </c>
    </row>
    <row r="7866" spans="1:2" x14ac:dyDescent="0.25">
      <c r="A7866" s="37" t="s">
        <v>17398</v>
      </c>
      <c r="B7866" s="38" t="s">
        <v>7926</v>
      </c>
    </row>
    <row r="7867" spans="1:2" x14ac:dyDescent="0.25">
      <c r="A7867" s="37" t="s">
        <v>17399</v>
      </c>
      <c r="B7867" s="38" t="s">
        <v>7927</v>
      </c>
    </row>
    <row r="7868" spans="1:2" x14ac:dyDescent="0.25">
      <c r="A7868" s="37" t="s">
        <v>17400</v>
      </c>
      <c r="B7868" s="38" t="s">
        <v>7928</v>
      </c>
    </row>
    <row r="7869" spans="1:2" x14ac:dyDescent="0.25">
      <c r="A7869" s="37" t="s">
        <v>17401</v>
      </c>
      <c r="B7869" s="38" t="s">
        <v>7929</v>
      </c>
    </row>
    <row r="7870" spans="1:2" x14ac:dyDescent="0.25">
      <c r="A7870" s="37" t="s">
        <v>17402</v>
      </c>
      <c r="B7870" s="38" t="s">
        <v>7930</v>
      </c>
    </row>
    <row r="7871" spans="1:2" x14ac:dyDescent="0.25">
      <c r="A7871" s="37" t="s">
        <v>17403</v>
      </c>
      <c r="B7871" s="38" t="s">
        <v>7931</v>
      </c>
    </row>
    <row r="7872" spans="1:2" x14ac:dyDescent="0.25">
      <c r="A7872" s="37" t="s">
        <v>17404</v>
      </c>
      <c r="B7872" s="38" t="s">
        <v>7932</v>
      </c>
    </row>
    <row r="7873" spans="1:2" x14ac:dyDescent="0.25">
      <c r="A7873" s="37" t="s">
        <v>17405</v>
      </c>
      <c r="B7873" s="38" t="s">
        <v>7933</v>
      </c>
    </row>
    <row r="7874" spans="1:2" x14ac:dyDescent="0.25">
      <c r="A7874" s="37" t="s">
        <v>17406</v>
      </c>
      <c r="B7874" s="38" t="s">
        <v>7934</v>
      </c>
    </row>
    <row r="7875" spans="1:2" x14ac:dyDescent="0.25">
      <c r="A7875" s="37" t="s">
        <v>17407</v>
      </c>
      <c r="B7875" s="38" t="s">
        <v>7935</v>
      </c>
    </row>
    <row r="7876" spans="1:2" x14ac:dyDescent="0.25">
      <c r="A7876" s="37" t="s">
        <v>17408</v>
      </c>
      <c r="B7876" s="38" t="s">
        <v>7936</v>
      </c>
    </row>
    <row r="7877" spans="1:2" x14ac:dyDescent="0.25">
      <c r="A7877" s="37" t="s">
        <v>17409</v>
      </c>
      <c r="B7877" s="38" t="s">
        <v>7937</v>
      </c>
    </row>
    <row r="7878" spans="1:2" x14ac:dyDescent="0.25">
      <c r="A7878" s="37" t="s">
        <v>17410</v>
      </c>
      <c r="B7878" s="38" t="s">
        <v>7938</v>
      </c>
    </row>
    <row r="7879" spans="1:2" x14ac:dyDescent="0.25">
      <c r="A7879" s="37" t="s">
        <v>17411</v>
      </c>
      <c r="B7879" s="38" t="s">
        <v>7939</v>
      </c>
    </row>
    <row r="7880" spans="1:2" x14ac:dyDescent="0.25">
      <c r="A7880" s="37" t="s">
        <v>17412</v>
      </c>
      <c r="B7880" s="38" t="s">
        <v>7940</v>
      </c>
    </row>
    <row r="7881" spans="1:2" x14ac:dyDescent="0.25">
      <c r="A7881" s="37" t="s">
        <v>17413</v>
      </c>
      <c r="B7881" s="38" t="s">
        <v>7941</v>
      </c>
    </row>
    <row r="7882" spans="1:2" x14ac:dyDescent="0.25">
      <c r="A7882" s="37" t="s">
        <v>17414</v>
      </c>
      <c r="B7882" s="38" t="s">
        <v>7942</v>
      </c>
    </row>
    <row r="7883" spans="1:2" x14ac:dyDescent="0.25">
      <c r="A7883" s="37" t="s">
        <v>17415</v>
      </c>
      <c r="B7883" s="38" t="s">
        <v>7943</v>
      </c>
    </row>
    <row r="7884" spans="1:2" x14ac:dyDescent="0.25">
      <c r="A7884" s="37" t="s">
        <v>17416</v>
      </c>
      <c r="B7884" s="38" t="s">
        <v>7944</v>
      </c>
    </row>
    <row r="7885" spans="1:2" x14ac:dyDescent="0.25">
      <c r="A7885" s="37" t="s">
        <v>17417</v>
      </c>
      <c r="B7885" s="38" t="s">
        <v>7945</v>
      </c>
    </row>
    <row r="7886" spans="1:2" x14ac:dyDescent="0.25">
      <c r="A7886" s="37" t="s">
        <v>17418</v>
      </c>
      <c r="B7886" s="38" t="s">
        <v>7946</v>
      </c>
    </row>
    <row r="7887" spans="1:2" x14ac:dyDescent="0.25">
      <c r="A7887" s="37" t="s">
        <v>17419</v>
      </c>
      <c r="B7887" s="38" t="s">
        <v>7947</v>
      </c>
    </row>
    <row r="7888" spans="1:2" x14ac:dyDescent="0.25">
      <c r="A7888" s="37" t="s">
        <v>17420</v>
      </c>
      <c r="B7888" s="38" t="s">
        <v>7948</v>
      </c>
    </row>
    <row r="7889" spans="1:2" x14ac:dyDescent="0.25">
      <c r="A7889" s="37" t="s">
        <v>17421</v>
      </c>
      <c r="B7889" s="38" t="s">
        <v>7949</v>
      </c>
    </row>
    <row r="7890" spans="1:2" x14ac:dyDescent="0.25">
      <c r="A7890" s="37" t="s">
        <v>17422</v>
      </c>
      <c r="B7890" s="38" t="s">
        <v>7950</v>
      </c>
    </row>
    <row r="7891" spans="1:2" x14ac:dyDescent="0.25">
      <c r="A7891" s="37" t="s">
        <v>17423</v>
      </c>
      <c r="B7891" s="38" t="s">
        <v>7951</v>
      </c>
    </row>
    <row r="7892" spans="1:2" x14ac:dyDescent="0.25">
      <c r="A7892" s="37" t="s">
        <v>17424</v>
      </c>
      <c r="B7892" s="38" t="s">
        <v>7952</v>
      </c>
    </row>
    <row r="7893" spans="1:2" x14ac:dyDescent="0.25">
      <c r="A7893" s="37" t="s">
        <v>17425</v>
      </c>
      <c r="B7893" s="38" t="s">
        <v>7953</v>
      </c>
    </row>
    <row r="7894" spans="1:2" x14ac:dyDescent="0.25">
      <c r="A7894" s="37" t="s">
        <v>17426</v>
      </c>
      <c r="B7894" s="38" t="s">
        <v>7954</v>
      </c>
    </row>
    <row r="7895" spans="1:2" x14ac:dyDescent="0.25">
      <c r="A7895" s="37" t="s">
        <v>17427</v>
      </c>
      <c r="B7895" s="38" t="s">
        <v>7955</v>
      </c>
    </row>
    <row r="7896" spans="1:2" x14ac:dyDescent="0.25">
      <c r="A7896" s="37" t="s">
        <v>17428</v>
      </c>
      <c r="B7896" s="38" t="s">
        <v>7956</v>
      </c>
    </row>
    <row r="7897" spans="1:2" x14ac:dyDescent="0.25">
      <c r="A7897" s="37" t="s">
        <v>17429</v>
      </c>
      <c r="B7897" s="38" t="s">
        <v>7957</v>
      </c>
    </row>
    <row r="7898" spans="1:2" x14ac:dyDescent="0.25">
      <c r="A7898" s="37" t="s">
        <v>17430</v>
      </c>
      <c r="B7898" s="38" t="s">
        <v>7958</v>
      </c>
    </row>
    <row r="7899" spans="1:2" x14ac:dyDescent="0.25">
      <c r="A7899" s="37" t="s">
        <v>17431</v>
      </c>
      <c r="B7899" s="38" t="s">
        <v>7959</v>
      </c>
    </row>
    <row r="7900" spans="1:2" x14ac:dyDescent="0.25">
      <c r="A7900" s="37" t="s">
        <v>17432</v>
      </c>
      <c r="B7900" s="38" t="s">
        <v>7960</v>
      </c>
    </row>
    <row r="7901" spans="1:2" x14ac:dyDescent="0.25">
      <c r="A7901" s="37" t="s">
        <v>17433</v>
      </c>
      <c r="B7901" s="38" t="s">
        <v>7961</v>
      </c>
    </row>
    <row r="7902" spans="1:2" x14ac:dyDescent="0.25">
      <c r="A7902" s="37" t="s">
        <v>17434</v>
      </c>
      <c r="B7902" s="38" t="s">
        <v>7962</v>
      </c>
    </row>
    <row r="7903" spans="1:2" x14ac:dyDescent="0.25">
      <c r="A7903" s="37" t="s">
        <v>17435</v>
      </c>
      <c r="B7903" s="38" t="s">
        <v>7963</v>
      </c>
    </row>
    <row r="7904" spans="1:2" x14ac:dyDescent="0.25">
      <c r="A7904" s="37" t="s">
        <v>17436</v>
      </c>
      <c r="B7904" s="38" t="s">
        <v>7964</v>
      </c>
    </row>
    <row r="7905" spans="1:2" x14ac:dyDescent="0.25">
      <c r="A7905" s="37" t="s">
        <v>17437</v>
      </c>
      <c r="B7905" s="38" t="s">
        <v>7965</v>
      </c>
    </row>
    <row r="7906" spans="1:2" x14ac:dyDescent="0.25">
      <c r="A7906" s="37" t="s">
        <v>17438</v>
      </c>
      <c r="B7906" s="38" t="s">
        <v>7966</v>
      </c>
    </row>
    <row r="7907" spans="1:2" x14ac:dyDescent="0.25">
      <c r="A7907" s="37" t="s">
        <v>17439</v>
      </c>
      <c r="B7907" s="38" t="s">
        <v>7967</v>
      </c>
    </row>
    <row r="7908" spans="1:2" x14ac:dyDescent="0.25">
      <c r="A7908" s="37" t="s">
        <v>17440</v>
      </c>
      <c r="B7908" s="38" t="s">
        <v>7968</v>
      </c>
    </row>
    <row r="7909" spans="1:2" x14ac:dyDescent="0.25">
      <c r="A7909" s="37" t="s">
        <v>17441</v>
      </c>
      <c r="B7909" s="38" t="s">
        <v>7969</v>
      </c>
    </row>
    <row r="7910" spans="1:2" x14ac:dyDescent="0.25">
      <c r="A7910" s="37" t="s">
        <v>17442</v>
      </c>
      <c r="B7910" s="38" t="s">
        <v>7970</v>
      </c>
    </row>
    <row r="7911" spans="1:2" x14ac:dyDescent="0.25">
      <c r="A7911" s="37" t="s">
        <v>17443</v>
      </c>
      <c r="B7911" s="38" t="s">
        <v>7971</v>
      </c>
    </row>
    <row r="7912" spans="1:2" x14ac:dyDescent="0.25">
      <c r="A7912" s="37" t="s">
        <v>17444</v>
      </c>
      <c r="B7912" s="38" t="s">
        <v>7972</v>
      </c>
    </row>
    <row r="7913" spans="1:2" x14ac:dyDescent="0.25">
      <c r="A7913" s="37" t="s">
        <v>17445</v>
      </c>
      <c r="B7913" s="38" t="s">
        <v>7973</v>
      </c>
    </row>
    <row r="7914" spans="1:2" x14ac:dyDescent="0.25">
      <c r="A7914" s="37" t="s">
        <v>17446</v>
      </c>
      <c r="B7914" s="38" t="s">
        <v>7974</v>
      </c>
    </row>
    <row r="7915" spans="1:2" x14ac:dyDescent="0.25">
      <c r="A7915" s="37" t="s">
        <v>17447</v>
      </c>
      <c r="B7915" s="38" t="s">
        <v>7975</v>
      </c>
    </row>
    <row r="7916" spans="1:2" x14ac:dyDescent="0.25">
      <c r="A7916" s="37" t="s">
        <v>17448</v>
      </c>
      <c r="B7916" s="38" t="s">
        <v>7976</v>
      </c>
    </row>
    <row r="7917" spans="1:2" x14ac:dyDescent="0.25">
      <c r="A7917" s="37" t="s">
        <v>17449</v>
      </c>
      <c r="B7917" s="38" t="s">
        <v>7977</v>
      </c>
    </row>
    <row r="7918" spans="1:2" x14ac:dyDescent="0.25">
      <c r="A7918" s="37" t="s">
        <v>17450</v>
      </c>
      <c r="B7918" s="38" t="s">
        <v>7978</v>
      </c>
    </row>
    <row r="7919" spans="1:2" x14ac:dyDescent="0.25">
      <c r="A7919" s="37" t="s">
        <v>17451</v>
      </c>
      <c r="B7919" s="38" t="s">
        <v>7979</v>
      </c>
    </row>
    <row r="7920" spans="1:2" x14ac:dyDescent="0.25">
      <c r="A7920" s="37" t="s">
        <v>17452</v>
      </c>
      <c r="B7920" s="38" t="s">
        <v>7980</v>
      </c>
    </row>
    <row r="7921" spans="1:2" x14ac:dyDescent="0.25">
      <c r="A7921" s="37" t="s">
        <v>17453</v>
      </c>
      <c r="B7921" s="38" t="s">
        <v>7981</v>
      </c>
    </row>
    <row r="7922" spans="1:2" x14ac:dyDescent="0.25">
      <c r="A7922" s="37" t="s">
        <v>17454</v>
      </c>
      <c r="B7922" s="38" t="s">
        <v>7982</v>
      </c>
    </row>
    <row r="7923" spans="1:2" x14ac:dyDescent="0.25">
      <c r="A7923" s="37" t="s">
        <v>17455</v>
      </c>
      <c r="B7923" s="38" t="s">
        <v>7983</v>
      </c>
    </row>
    <row r="7924" spans="1:2" x14ac:dyDescent="0.25">
      <c r="A7924" s="37" t="s">
        <v>17456</v>
      </c>
      <c r="B7924" s="38" t="s">
        <v>7984</v>
      </c>
    </row>
    <row r="7925" spans="1:2" x14ac:dyDescent="0.25">
      <c r="A7925" s="37" t="s">
        <v>17457</v>
      </c>
      <c r="B7925" s="38" t="s">
        <v>7985</v>
      </c>
    </row>
    <row r="7926" spans="1:2" x14ac:dyDescent="0.25">
      <c r="A7926" s="37" t="s">
        <v>17458</v>
      </c>
      <c r="B7926" s="38" t="s">
        <v>7986</v>
      </c>
    </row>
    <row r="7927" spans="1:2" x14ac:dyDescent="0.25">
      <c r="A7927" s="37" t="s">
        <v>17459</v>
      </c>
      <c r="B7927" s="38" t="s">
        <v>7987</v>
      </c>
    </row>
    <row r="7928" spans="1:2" x14ac:dyDescent="0.25">
      <c r="A7928" s="37" t="s">
        <v>17460</v>
      </c>
      <c r="B7928" s="38" t="s">
        <v>7988</v>
      </c>
    </row>
    <row r="7929" spans="1:2" x14ac:dyDescent="0.25">
      <c r="A7929" s="37" t="s">
        <v>17461</v>
      </c>
      <c r="B7929" s="38" t="s">
        <v>7989</v>
      </c>
    </row>
    <row r="7930" spans="1:2" x14ac:dyDescent="0.25">
      <c r="A7930" s="37" t="s">
        <v>17462</v>
      </c>
      <c r="B7930" s="38" t="s">
        <v>7990</v>
      </c>
    </row>
    <row r="7931" spans="1:2" x14ac:dyDescent="0.25">
      <c r="A7931" s="37" t="s">
        <v>17463</v>
      </c>
      <c r="B7931" s="38" t="s">
        <v>7991</v>
      </c>
    </row>
    <row r="7932" spans="1:2" x14ac:dyDescent="0.25">
      <c r="A7932" s="37" t="s">
        <v>17464</v>
      </c>
      <c r="B7932" s="38" t="s">
        <v>7992</v>
      </c>
    </row>
    <row r="7933" spans="1:2" x14ac:dyDescent="0.25">
      <c r="A7933" s="37" t="s">
        <v>17465</v>
      </c>
      <c r="B7933" s="38" t="s">
        <v>7993</v>
      </c>
    </row>
    <row r="7934" spans="1:2" x14ac:dyDescent="0.25">
      <c r="A7934" s="37" t="s">
        <v>17466</v>
      </c>
      <c r="B7934" s="38" t="s">
        <v>7994</v>
      </c>
    </row>
    <row r="7935" spans="1:2" x14ac:dyDescent="0.25">
      <c r="A7935" s="37" t="s">
        <v>17467</v>
      </c>
      <c r="B7935" s="38" t="s">
        <v>7995</v>
      </c>
    </row>
    <row r="7936" spans="1:2" x14ac:dyDescent="0.25">
      <c r="A7936" s="37" t="s">
        <v>17468</v>
      </c>
      <c r="B7936" s="38" t="s">
        <v>7996</v>
      </c>
    </row>
    <row r="7937" spans="1:2" x14ac:dyDescent="0.25">
      <c r="A7937" s="37" t="s">
        <v>17469</v>
      </c>
      <c r="B7937" s="38" t="s">
        <v>7997</v>
      </c>
    </row>
    <row r="7938" spans="1:2" x14ac:dyDescent="0.25">
      <c r="A7938" s="37" t="s">
        <v>17470</v>
      </c>
      <c r="B7938" s="38" t="s">
        <v>7998</v>
      </c>
    </row>
    <row r="7939" spans="1:2" x14ac:dyDescent="0.25">
      <c r="A7939" s="37" t="s">
        <v>17471</v>
      </c>
      <c r="B7939" s="38" t="s">
        <v>7999</v>
      </c>
    </row>
    <row r="7940" spans="1:2" x14ac:dyDescent="0.25">
      <c r="A7940" s="37" t="s">
        <v>17472</v>
      </c>
      <c r="B7940" s="38" t="s">
        <v>8000</v>
      </c>
    </row>
    <row r="7941" spans="1:2" x14ac:dyDescent="0.25">
      <c r="A7941" s="37" t="s">
        <v>17473</v>
      </c>
      <c r="B7941" s="38" t="s">
        <v>8001</v>
      </c>
    </row>
    <row r="7942" spans="1:2" x14ac:dyDescent="0.25">
      <c r="A7942" s="37" t="s">
        <v>17474</v>
      </c>
      <c r="B7942" s="38" t="s">
        <v>8002</v>
      </c>
    </row>
    <row r="7943" spans="1:2" x14ac:dyDescent="0.25">
      <c r="A7943" s="37" t="s">
        <v>17475</v>
      </c>
      <c r="B7943" s="38" t="s">
        <v>8003</v>
      </c>
    </row>
    <row r="7944" spans="1:2" x14ac:dyDescent="0.25">
      <c r="A7944" s="37" t="s">
        <v>17476</v>
      </c>
      <c r="B7944" s="38" t="s">
        <v>8004</v>
      </c>
    </row>
    <row r="7945" spans="1:2" x14ac:dyDescent="0.25">
      <c r="A7945" s="37" t="s">
        <v>17477</v>
      </c>
      <c r="B7945" s="38" t="s">
        <v>8005</v>
      </c>
    </row>
    <row r="7946" spans="1:2" x14ac:dyDescent="0.25">
      <c r="A7946" s="37" t="s">
        <v>17478</v>
      </c>
      <c r="B7946" s="38" t="s">
        <v>8006</v>
      </c>
    </row>
    <row r="7947" spans="1:2" x14ac:dyDescent="0.25">
      <c r="A7947" s="37" t="s">
        <v>17479</v>
      </c>
      <c r="B7947" s="38" t="s">
        <v>8007</v>
      </c>
    </row>
    <row r="7948" spans="1:2" x14ac:dyDescent="0.25">
      <c r="A7948" s="37" t="s">
        <v>17480</v>
      </c>
      <c r="B7948" s="38" t="s">
        <v>8008</v>
      </c>
    </row>
    <row r="7949" spans="1:2" x14ac:dyDescent="0.25">
      <c r="A7949" s="37" t="s">
        <v>17481</v>
      </c>
      <c r="B7949" s="38" t="s">
        <v>8009</v>
      </c>
    </row>
    <row r="7950" spans="1:2" x14ac:dyDescent="0.25">
      <c r="A7950" s="37" t="s">
        <v>17482</v>
      </c>
      <c r="B7950" s="38" t="s">
        <v>8010</v>
      </c>
    </row>
    <row r="7951" spans="1:2" x14ac:dyDescent="0.25">
      <c r="A7951" s="37" t="s">
        <v>17483</v>
      </c>
      <c r="B7951" s="38" t="s">
        <v>8011</v>
      </c>
    </row>
    <row r="7952" spans="1:2" x14ac:dyDescent="0.25">
      <c r="A7952" s="37" t="s">
        <v>17484</v>
      </c>
      <c r="B7952" s="38" t="s">
        <v>8012</v>
      </c>
    </row>
    <row r="7953" spans="1:2" x14ac:dyDescent="0.25">
      <c r="A7953" s="37" t="s">
        <v>17485</v>
      </c>
      <c r="B7953" s="38" t="s">
        <v>8013</v>
      </c>
    </row>
    <row r="7954" spans="1:2" x14ac:dyDescent="0.25">
      <c r="A7954" s="37" t="s">
        <v>17486</v>
      </c>
      <c r="B7954" s="38" t="s">
        <v>8014</v>
      </c>
    </row>
    <row r="7955" spans="1:2" x14ac:dyDescent="0.25">
      <c r="A7955" s="37" t="s">
        <v>17487</v>
      </c>
      <c r="B7955" s="38" t="s">
        <v>8015</v>
      </c>
    </row>
    <row r="7956" spans="1:2" x14ac:dyDescent="0.25">
      <c r="A7956" s="37" t="s">
        <v>17488</v>
      </c>
      <c r="B7956" s="38" t="s">
        <v>8016</v>
      </c>
    </row>
    <row r="7957" spans="1:2" x14ac:dyDescent="0.25">
      <c r="A7957" s="37" t="s">
        <v>17489</v>
      </c>
      <c r="B7957" s="38" t="s">
        <v>8017</v>
      </c>
    </row>
    <row r="7958" spans="1:2" x14ac:dyDescent="0.25">
      <c r="A7958" s="37" t="s">
        <v>17490</v>
      </c>
      <c r="B7958" s="38" t="s">
        <v>8018</v>
      </c>
    </row>
    <row r="7959" spans="1:2" x14ac:dyDescent="0.25">
      <c r="A7959" s="37" t="s">
        <v>17491</v>
      </c>
      <c r="B7959" s="38" t="s">
        <v>8019</v>
      </c>
    </row>
    <row r="7960" spans="1:2" x14ac:dyDescent="0.25">
      <c r="A7960" s="37" t="s">
        <v>17492</v>
      </c>
      <c r="B7960" s="38" t="s">
        <v>8020</v>
      </c>
    </row>
    <row r="7961" spans="1:2" x14ac:dyDescent="0.25">
      <c r="A7961" s="37" t="s">
        <v>17493</v>
      </c>
      <c r="B7961" s="38" t="s">
        <v>8021</v>
      </c>
    </row>
    <row r="7962" spans="1:2" x14ac:dyDescent="0.25">
      <c r="A7962" s="37" t="s">
        <v>17494</v>
      </c>
      <c r="B7962" s="38" t="s">
        <v>8022</v>
      </c>
    </row>
    <row r="7963" spans="1:2" x14ac:dyDescent="0.25">
      <c r="A7963" s="37" t="s">
        <v>17495</v>
      </c>
      <c r="B7963" s="38" t="s">
        <v>8023</v>
      </c>
    </row>
    <row r="7964" spans="1:2" x14ac:dyDescent="0.25">
      <c r="A7964" s="37" t="s">
        <v>17496</v>
      </c>
      <c r="B7964" s="38" t="s">
        <v>8024</v>
      </c>
    </row>
    <row r="7965" spans="1:2" x14ac:dyDescent="0.25">
      <c r="A7965" s="37" t="s">
        <v>17497</v>
      </c>
      <c r="B7965" s="38" t="s">
        <v>8025</v>
      </c>
    </row>
    <row r="7966" spans="1:2" x14ac:dyDescent="0.25">
      <c r="A7966" s="37" t="s">
        <v>17498</v>
      </c>
      <c r="B7966" s="38" t="s">
        <v>8026</v>
      </c>
    </row>
    <row r="7967" spans="1:2" x14ac:dyDescent="0.25">
      <c r="A7967" s="37" t="s">
        <v>17499</v>
      </c>
      <c r="B7967" s="38" t="s">
        <v>8027</v>
      </c>
    </row>
    <row r="7968" spans="1:2" x14ac:dyDescent="0.25">
      <c r="A7968" s="37" t="s">
        <v>17500</v>
      </c>
      <c r="B7968" s="38" t="s">
        <v>8028</v>
      </c>
    </row>
    <row r="7969" spans="1:2" x14ac:dyDescent="0.25">
      <c r="A7969" s="37" t="s">
        <v>17501</v>
      </c>
      <c r="B7969" s="38" t="s">
        <v>8029</v>
      </c>
    </row>
    <row r="7970" spans="1:2" x14ac:dyDescent="0.25">
      <c r="A7970" s="37" t="s">
        <v>17502</v>
      </c>
      <c r="B7970" s="38" t="s">
        <v>8030</v>
      </c>
    </row>
    <row r="7971" spans="1:2" x14ac:dyDescent="0.25">
      <c r="A7971" s="37" t="s">
        <v>17503</v>
      </c>
      <c r="B7971" s="38" t="s">
        <v>8031</v>
      </c>
    </row>
    <row r="7972" spans="1:2" x14ac:dyDescent="0.25">
      <c r="A7972" s="37" t="s">
        <v>17504</v>
      </c>
      <c r="B7972" s="38" t="s">
        <v>8032</v>
      </c>
    </row>
    <row r="7973" spans="1:2" x14ac:dyDescent="0.25">
      <c r="A7973" s="37" t="s">
        <v>17505</v>
      </c>
      <c r="B7973" s="38" t="s">
        <v>8033</v>
      </c>
    </row>
    <row r="7974" spans="1:2" x14ac:dyDescent="0.25">
      <c r="A7974" s="37" t="s">
        <v>17506</v>
      </c>
      <c r="B7974" s="38" t="s">
        <v>8034</v>
      </c>
    </row>
    <row r="7975" spans="1:2" x14ac:dyDescent="0.25">
      <c r="A7975" s="37" t="s">
        <v>17507</v>
      </c>
      <c r="B7975" s="38" t="s">
        <v>8035</v>
      </c>
    </row>
    <row r="7976" spans="1:2" x14ac:dyDescent="0.25">
      <c r="A7976" s="37" t="s">
        <v>17508</v>
      </c>
      <c r="B7976" s="38" t="s">
        <v>8036</v>
      </c>
    </row>
    <row r="7977" spans="1:2" x14ac:dyDescent="0.25">
      <c r="A7977" s="37" t="s">
        <v>17509</v>
      </c>
      <c r="B7977" s="38" t="s">
        <v>8037</v>
      </c>
    </row>
    <row r="7978" spans="1:2" x14ac:dyDescent="0.25">
      <c r="A7978" s="37" t="s">
        <v>17510</v>
      </c>
      <c r="B7978" s="38" t="s">
        <v>8038</v>
      </c>
    </row>
    <row r="7979" spans="1:2" x14ac:dyDescent="0.25">
      <c r="A7979" s="37" t="s">
        <v>17511</v>
      </c>
      <c r="B7979" s="38" t="s">
        <v>8039</v>
      </c>
    </row>
    <row r="7980" spans="1:2" x14ac:dyDescent="0.25">
      <c r="A7980" s="37" t="s">
        <v>17512</v>
      </c>
      <c r="B7980" s="38" t="s">
        <v>8040</v>
      </c>
    </row>
    <row r="7981" spans="1:2" x14ac:dyDescent="0.25">
      <c r="A7981" s="37" t="s">
        <v>17513</v>
      </c>
      <c r="B7981" s="38" t="s">
        <v>8041</v>
      </c>
    </row>
    <row r="7982" spans="1:2" x14ac:dyDescent="0.25">
      <c r="A7982" s="37" t="s">
        <v>17514</v>
      </c>
      <c r="B7982" s="38" t="s">
        <v>8042</v>
      </c>
    </row>
    <row r="7983" spans="1:2" x14ac:dyDescent="0.25">
      <c r="A7983" s="37" t="s">
        <v>17515</v>
      </c>
      <c r="B7983" s="38" t="s">
        <v>8043</v>
      </c>
    </row>
    <row r="7984" spans="1:2" x14ac:dyDescent="0.25">
      <c r="A7984" s="37" t="s">
        <v>17516</v>
      </c>
      <c r="B7984" s="38" t="s">
        <v>8044</v>
      </c>
    </row>
    <row r="7985" spans="1:2" x14ac:dyDescent="0.25">
      <c r="A7985" s="37" t="s">
        <v>17517</v>
      </c>
      <c r="B7985" s="38" t="s">
        <v>8045</v>
      </c>
    </row>
    <row r="7986" spans="1:2" x14ac:dyDescent="0.25">
      <c r="A7986" s="37" t="s">
        <v>17518</v>
      </c>
      <c r="B7986" s="38" t="s">
        <v>8046</v>
      </c>
    </row>
    <row r="7987" spans="1:2" x14ac:dyDescent="0.25">
      <c r="A7987" s="37" t="s">
        <v>17519</v>
      </c>
      <c r="B7987" s="38" t="s">
        <v>8047</v>
      </c>
    </row>
    <row r="7988" spans="1:2" x14ac:dyDescent="0.25">
      <c r="A7988" s="37" t="s">
        <v>17520</v>
      </c>
      <c r="B7988" s="38" t="s">
        <v>8048</v>
      </c>
    </row>
    <row r="7989" spans="1:2" x14ac:dyDescent="0.25">
      <c r="A7989" s="37" t="s">
        <v>17521</v>
      </c>
      <c r="B7989" s="38" t="s">
        <v>8049</v>
      </c>
    </row>
    <row r="7990" spans="1:2" x14ac:dyDescent="0.25">
      <c r="A7990" s="37" t="s">
        <v>17522</v>
      </c>
      <c r="B7990" s="38" t="s">
        <v>8050</v>
      </c>
    </row>
    <row r="7991" spans="1:2" x14ac:dyDescent="0.25">
      <c r="A7991" s="37" t="s">
        <v>17523</v>
      </c>
      <c r="B7991" s="38" t="s">
        <v>8051</v>
      </c>
    </row>
    <row r="7992" spans="1:2" x14ac:dyDescent="0.25">
      <c r="A7992" s="37" t="s">
        <v>17524</v>
      </c>
      <c r="B7992" s="38" t="s">
        <v>8052</v>
      </c>
    </row>
    <row r="7993" spans="1:2" x14ac:dyDescent="0.25">
      <c r="A7993" s="37" t="s">
        <v>17525</v>
      </c>
      <c r="B7993" s="38" t="s">
        <v>8053</v>
      </c>
    </row>
    <row r="7994" spans="1:2" x14ac:dyDescent="0.25">
      <c r="A7994" s="37" t="s">
        <v>17526</v>
      </c>
      <c r="B7994" s="38" t="s">
        <v>8054</v>
      </c>
    </row>
    <row r="7995" spans="1:2" x14ac:dyDescent="0.25">
      <c r="A7995" s="37" t="s">
        <v>17527</v>
      </c>
      <c r="B7995" s="38" t="s">
        <v>8055</v>
      </c>
    </row>
    <row r="7996" spans="1:2" x14ac:dyDescent="0.25">
      <c r="A7996" s="37" t="s">
        <v>17528</v>
      </c>
      <c r="B7996" s="38" t="s">
        <v>8056</v>
      </c>
    </row>
    <row r="7997" spans="1:2" x14ac:dyDescent="0.25">
      <c r="A7997" s="37" t="s">
        <v>17529</v>
      </c>
      <c r="B7997" s="38" t="s">
        <v>8057</v>
      </c>
    </row>
    <row r="7998" spans="1:2" x14ac:dyDescent="0.25">
      <c r="A7998" s="37" t="s">
        <v>17530</v>
      </c>
      <c r="B7998" s="38" t="s">
        <v>8058</v>
      </c>
    </row>
    <row r="7999" spans="1:2" x14ac:dyDescent="0.25">
      <c r="A7999" s="37" t="s">
        <v>17531</v>
      </c>
      <c r="B7999" s="38" t="s">
        <v>8059</v>
      </c>
    </row>
    <row r="8000" spans="1:2" x14ac:dyDescent="0.25">
      <c r="A8000" s="37" t="s">
        <v>17532</v>
      </c>
      <c r="B8000" s="38" t="s">
        <v>8060</v>
      </c>
    </row>
    <row r="8001" spans="1:2" x14ac:dyDescent="0.25">
      <c r="A8001" s="37" t="s">
        <v>17533</v>
      </c>
      <c r="B8001" s="38" t="s">
        <v>8061</v>
      </c>
    </row>
    <row r="8002" spans="1:2" x14ac:dyDescent="0.25">
      <c r="A8002" s="37" t="s">
        <v>17534</v>
      </c>
      <c r="B8002" s="38" t="s">
        <v>8062</v>
      </c>
    </row>
    <row r="8003" spans="1:2" x14ac:dyDescent="0.25">
      <c r="A8003" s="37" t="s">
        <v>17535</v>
      </c>
      <c r="B8003" s="38" t="s">
        <v>8063</v>
      </c>
    </row>
    <row r="8004" spans="1:2" x14ac:dyDescent="0.25">
      <c r="A8004" s="37" t="s">
        <v>17536</v>
      </c>
      <c r="B8004" s="38" t="s">
        <v>8064</v>
      </c>
    </row>
    <row r="8005" spans="1:2" x14ac:dyDescent="0.25">
      <c r="A8005" s="37" t="s">
        <v>17537</v>
      </c>
      <c r="B8005" s="38" t="s">
        <v>8065</v>
      </c>
    </row>
    <row r="8006" spans="1:2" x14ac:dyDescent="0.25">
      <c r="A8006" s="37" t="s">
        <v>17538</v>
      </c>
      <c r="B8006" s="38" t="s">
        <v>8066</v>
      </c>
    </row>
    <row r="8007" spans="1:2" x14ac:dyDescent="0.25">
      <c r="A8007" s="37" t="s">
        <v>17539</v>
      </c>
      <c r="B8007" s="38" t="s">
        <v>8067</v>
      </c>
    </row>
    <row r="8008" spans="1:2" x14ac:dyDescent="0.25">
      <c r="A8008" s="37" t="s">
        <v>17540</v>
      </c>
      <c r="B8008" s="38" t="s">
        <v>8068</v>
      </c>
    </row>
    <row r="8009" spans="1:2" x14ac:dyDescent="0.25">
      <c r="A8009" s="37" t="s">
        <v>17541</v>
      </c>
      <c r="B8009" s="38" t="s">
        <v>8069</v>
      </c>
    </row>
    <row r="8010" spans="1:2" x14ac:dyDescent="0.25">
      <c r="A8010" s="37" t="s">
        <v>17542</v>
      </c>
      <c r="B8010" s="38" t="s">
        <v>8070</v>
      </c>
    </row>
    <row r="8011" spans="1:2" x14ac:dyDescent="0.25">
      <c r="A8011" s="37" t="s">
        <v>17543</v>
      </c>
      <c r="B8011" s="38" t="s">
        <v>8071</v>
      </c>
    </row>
    <row r="8012" spans="1:2" x14ac:dyDescent="0.25">
      <c r="A8012" s="37" t="s">
        <v>17544</v>
      </c>
      <c r="B8012" s="38" t="s">
        <v>8072</v>
      </c>
    </row>
    <row r="8013" spans="1:2" x14ac:dyDescent="0.25">
      <c r="A8013" s="37" t="s">
        <v>17545</v>
      </c>
      <c r="B8013" s="38" t="s">
        <v>8073</v>
      </c>
    </row>
    <row r="8014" spans="1:2" x14ac:dyDescent="0.25">
      <c r="A8014" s="37" t="s">
        <v>17546</v>
      </c>
      <c r="B8014" s="38" t="s">
        <v>8074</v>
      </c>
    </row>
    <row r="8015" spans="1:2" x14ac:dyDescent="0.25">
      <c r="A8015" s="37" t="s">
        <v>17547</v>
      </c>
      <c r="B8015" s="38" t="s">
        <v>8075</v>
      </c>
    </row>
    <row r="8016" spans="1:2" x14ac:dyDescent="0.25">
      <c r="A8016" s="37" t="s">
        <v>17548</v>
      </c>
      <c r="B8016" s="38" t="s">
        <v>8076</v>
      </c>
    </row>
    <row r="8017" spans="1:2" x14ac:dyDescent="0.25">
      <c r="A8017" s="37" t="s">
        <v>17549</v>
      </c>
      <c r="B8017" s="38" t="s">
        <v>8077</v>
      </c>
    </row>
    <row r="8018" spans="1:2" x14ac:dyDescent="0.25">
      <c r="A8018" s="37" t="s">
        <v>17550</v>
      </c>
      <c r="B8018" s="38" t="s">
        <v>8078</v>
      </c>
    </row>
    <row r="8019" spans="1:2" x14ac:dyDescent="0.25">
      <c r="A8019" s="37" t="s">
        <v>17551</v>
      </c>
      <c r="B8019" s="38" t="s">
        <v>8079</v>
      </c>
    </row>
    <row r="8020" spans="1:2" x14ac:dyDescent="0.25">
      <c r="A8020" s="37" t="s">
        <v>17552</v>
      </c>
      <c r="B8020" s="38" t="s">
        <v>8080</v>
      </c>
    </row>
    <row r="8021" spans="1:2" x14ac:dyDescent="0.25">
      <c r="A8021" s="37" t="s">
        <v>17553</v>
      </c>
      <c r="B8021" s="38" t="s">
        <v>8081</v>
      </c>
    </row>
    <row r="8022" spans="1:2" x14ac:dyDescent="0.25">
      <c r="A8022" s="37" t="s">
        <v>17554</v>
      </c>
      <c r="B8022" s="38" t="s">
        <v>8082</v>
      </c>
    </row>
    <row r="8023" spans="1:2" x14ac:dyDescent="0.25">
      <c r="A8023" s="37" t="s">
        <v>17555</v>
      </c>
      <c r="B8023" s="38" t="s">
        <v>8083</v>
      </c>
    </row>
    <row r="8024" spans="1:2" x14ac:dyDescent="0.25">
      <c r="A8024" s="37" t="s">
        <v>17556</v>
      </c>
      <c r="B8024" s="38" t="s">
        <v>8084</v>
      </c>
    </row>
    <row r="8025" spans="1:2" x14ac:dyDescent="0.25">
      <c r="A8025" s="37" t="s">
        <v>17557</v>
      </c>
      <c r="B8025" s="38" t="s">
        <v>8085</v>
      </c>
    </row>
    <row r="8026" spans="1:2" x14ac:dyDescent="0.25">
      <c r="A8026" s="37" t="s">
        <v>17558</v>
      </c>
      <c r="B8026" s="38" t="s">
        <v>8086</v>
      </c>
    </row>
    <row r="8027" spans="1:2" x14ac:dyDescent="0.25">
      <c r="A8027" s="37" t="s">
        <v>17559</v>
      </c>
      <c r="B8027" s="38" t="s">
        <v>8087</v>
      </c>
    </row>
    <row r="8028" spans="1:2" x14ac:dyDescent="0.25">
      <c r="A8028" s="37" t="s">
        <v>17560</v>
      </c>
      <c r="B8028" s="38" t="s">
        <v>8088</v>
      </c>
    </row>
    <row r="8029" spans="1:2" x14ac:dyDescent="0.25">
      <c r="A8029" s="37" t="s">
        <v>17561</v>
      </c>
      <c r="B8029" s="38" t="s">
        <v>8089</v>
      </c>
    </row>
    <row r="8030" spans="1:2" x14ac:dyDescent="0.25">
      <c r="A8030" s="37" t="s">
        <v>17562</v>
      </c>
      <c r="B8030" s="38" t="s">
        <v>8090</v>
      </c>
    </row>
    <row r="8031" spans="1:2" x14ac:dyDescent="0.25">
      <c r="A8031" s="37" t="s">
        <v>17563</v>
      </c>
      <c r="B8031" s="38" t="s">
        <v>8091</v>
      </c>
    </row>
    <row r="8032" spans="1:2" x14ac:dyDescent="0.25">
      <c r="A8032" s="37" t="s">
        <v>17564</v>
      </c>
      <c r="B8032" s="38" t="s">
        <v>8092</v>
      </c>
    </row>
    <row r="8033" spans="1:2" x14ac:dyDescent="0.25">
      <c r="A8033" s="37" t="s">
        <v>17565</v>
      </c>
      <c r="B8033" s="38" t="s">
        <v>8093</v>
      </c>
    </row>
    <row r="8034" spans="1:2" x14ac:dyDescent="0.25">
      <c r="A8034" s="37" t="s">
        <v>17566</v>
      </c>
      <c r="B8034" s="38" t="s">
        <v>8094</v>
      </c>
    </row>
    <row r="8035" spans="1:2" x14ac:dyDescent="0.25">
      <c r="A8035" s="37" t="s">
        <v>17567</v>
      </c>
      <c r="B8035" s="38" t="s">
        <v>8095</v>
      </c>
    </row>
    <row r="8036" spans="1:2" x14ac:dyDescent="0.25">
      <c r="A8036" s="37" t="s">
        <v>17568</v>
      </c>
      <c r="B8036" s="38" t="s">
        <v>8096</v>
      </c>
    </row>
    <row r="8037" spans="1:2" x14ac:dyDescent="0.25">
      <c r="A8037" s="37" t="s">
        <v>17569</v>
      </c>
      <c r="B8037" s="38" t="s">
        <v>8097</v>
      </c>
    </row>
    <row r="8038" spans="1:2" x14ac:dyDescent="0.25">
      <c r="A8038" s="37" t="s">
        <v>17570</v>
      </c>
      <c r="B8038" s="38" t="s">
        <v>8098</v>
      </c>
    </row>
    <row r="8039" spans="1:2" x14ac:dyDescent="0.25">
      <c r="A8039" s="37" t="s">
        <v>17571</v>
      </c>
      <c r="B8039" s="38" t="s">
        <v>8099</v>
      </c>
    </row>
    <row r="8040" spans="1:2" x14ac:dyDescent="0.25">
      <c r="A8040" s="37" t="s">
        <v>17572</v>
      </c>
      <c r="B8040" s="38" t="s">
        <v>8100</v>
      </c>
    </row>
    <row r="8041" spans="1:2" x14ac:dyDescent="0.25">
      <c r="A8041" s="37" t="s">
        <v>17573</v>
      </c>
      <c r="B8041" s="38" t="s">
        <v>8101</v>
      </c>
    </row>
    <row r="8042" spans="1:2" x14ac:dyDescent="0.25">
      <c r="A8042" s="37" t="s">
        <v>17574</v>
      </c>
      <c r="B8042" s="38" t="s">
        <v>8102</v>
      </c>
    </row>
    <row r="8043" spans="1:2" x14ac:dyDescent="0.25">
      <c r="A8043" s="37" t="s">
        <v>17575</v>
      </c>
      <c r="B8043" s="38" t="s">
        <v>8103</v>
      </c>
    </row>
    <row r="8044" spans="1:2" x14ac:dyDescent="0.25">
      <c r="A8044" s="37" t="s">
        <v>17576</v>
      </c>
      <c r="B8044" s="38" t="s">
        <v>8104</v>
      </c>
    </row>
    <row r="8045" spans="1:2" x14ac:dyDescent="0.25">
      <c r="A8045" s="37" t="s">
        <v>17577</v>
      </c>
      <c r="B8045" s="38" t="s">
        <v>8105</v>
      </c>
    </row>
    <row r="8046" spans="1:2" x14ac:dyDescent="0.25">
      <c r="A8046" s="37" t="s">
        <v>17578</v>
      </c>
      <c r="B8046" s="38" t="s">
        <v>8106</v>
      </c>
    </row>
    <row r="8047" spans="1:2" x14ac:dyDescent="0.25">
      <c r="A8047" s="37" t="s">
        <v>17579</v>
      </c>
      <c r="B8047" s="38" t="s">
        <v>8107</v>
      </c>
    </row>
    <row r="8048" spans="1:2" x14ac:dyDescent="0.25">
      <c r="A8048" s="37" t="s">
        <v>17580</v>
      </c>
      <c r="B8048" s="38" t="s">
        <v>8108</v>
      </c>
    </row>
    <row r="8049" spans="1:2" x14ac:dyDescent="0.25">
      <c r="A8049" s="37" t="s">
        <v>17581</v>
      </c>
      <c r="B8049" s="38" t="s">
        <v>8109</v>
      </c>
    </row>
    <row r="8050" spans="1:2" x14ac:dyDescent="0.25">
      <c r="A8050" s="37" t="s">
        <v>17582</v>
      </c>
      <c r="B8050" s="38" t="s">
        <v>8110</v>
      </c>
    </row>
    <row r="8051" spans="1:2" x14ac:dyDescent="0.25">
      <c r="A8051" s="37" t="s">
        <v>17583</v>
      </c>
      <c r="B8051" s="38" t="s">
        <v>8111</v>
      </c>
    </row>
    <row r="8052" spans="1:2" x14ac:dyDescent="0.25">
      <c r="A8052" s="37" t="s">
        <v>17584</v>
      </c>
      <c r="B8052" s="38" t="s">
        <v>8112</v>
      </c>
    </row>
    <row r="8053" spans="1:2" x14ac:dyDescent="0.25">
      <c r="A8053" s="37" t="s">
        <v>17585</v>
      </c>
      <c r="B8053" s="38" t="s">
        <v>8113</v>
      </c>
    </row>
    <row r="8054" spans="1:2" x14ac:dyDescent="0.25">
      <c r="A8054" s="37" t="s">
        <v>17586</v>
      </c>
      <c r="B8054" s="38" t="s">
        <v>8114</v>
      </c>
    </row>
    <row r="8055" spans="1:2" x14ac:dyDescent="0.25">
      <c r="A8055" s="37" t="s">
        <v>17587</v>
      </c>
      <c r="B8055" s="38" t="s">
        <v>8115</v>
      </c>
    </row>
    <row r="8056" spans="1:2" x14ac:dyDescent="0.25">
      <c r="A8056" s="37" t="s">
        <v>17588</v>
      </c>
      <c r="B8056" s="38" t="s">
        <v>8116</v>
      </c>
    </row>
    <row r="8057" spans="1:2" x14ac:dyDescent="0.25">
      <c r="A8057" s="37" t="s">
        <v>17589</v>
      </c>
      <c r="B8057" s="38" t="s">
        <v>8117</v>
      </c>
    </row>
    <row r="8058" spans="1:2" x14ac:dyDescent="0.25">
      <c r="A8058" s="37" t="s">
        <v>17590</v>
      </c>
      <c r="B8058" s="38" t="s">
        <v>8118</v>
      </c>
    </row>
    <row r="8059" spans="1:2" x14ac:dyDescent="0.25">
      <c r="A8059" s="37" t="s">
        <v>17591</v>
      </c>
      <c r="B8059" s="38" t="s">
        <v>8119</v>
      </c>
    </row>
    <row r="8060" spans="1:2" x14ac:dyDescent="0.25">
      <c r="A8060" s="37" t="s">
        <v>17592</v>
      </c>
      <c r="B8060" s="38" t="s">
        <v>8120</v>
      </c>
    </row>
    <row r="8061" spans="1:2" x14ac:dyDescent="0.25">
      <c r="A8061" s="37" t="s">
        <v>17593</v>
      </c>
      <c r="B8061" s="38" t="s">
        <v>8121</v>
      </c>
    </row>
    <row r="8062" spans="1:2" x14ac:dyDescent="0.25">
      <c r="A8062" s="37" t="s">
        <v>17594</v>
      </c>
      <c r="B8062" s="38" t="s">
        <v>8122</v>
      </c>
    </row>
    <row r="8063" spans="1:2" x14ac:dyDescent="0.25">
      <c r="A8063" s="37" t="s">
        <v>17595</v>
      </c>
      <c r="B8063" s="38" t="s">
        <v>8123</v>
      </c>
    </row>
    <row r="8064" spans="1:2" x14ac:dyDescent="0.25">
      <c r="A8064" s="37" t="s">
        <v>17596</v>
      </c>
      <c r="B8064" s="38" t="s">
        <v>8124</v>
      </c>
    </row>
    <row r="8065" spans="1:2" x14ac:dyDescent="0.25">
      <c r="A8065" s="37" t="s">
        <v>17597</v>
      </c>
      <c r="B8065" s="38" t="s">
        <v>8125</v>
      </c>
    </row>
    <row r="8066" spans="1:2" x14ac:dyDescent="0.25">
      <c r="A8066" s="37" t="s">
        <v>17598</v>
      </c>
      <c r="B8066" s="38" t="s">
        <v>8126</v>
      </c>
    </row>
    <row r="8067" spans="1:2" x14ac:dyDescent="0.25">
      <c r="A8067" s="37" t="s">
        <v>17599</v>
      </c>
      <c r="B8067" s="38" t="s">
        <v>8127</v>
      </c>
    </row>
    <row r="8068" spans="1:2" x14ac:dyDescent="0.25">
      <c r="A8068" s="37" t="s">
        <v>17600</v>
      </c>
      <c r="B8068" s="38" t="s">
        <v>8128</v>
      </c>
    </row>
    <row r="8069" spans="1:2" x14ac:dyDescent="0.25">
      <c r="A8069" s="37" t="s">
        <v>17601</v>
      </c>
      <c r="B8069" s="38" t="s">
        <v>8129</v>
      </c>
    </row>
    <row r="8070" spans="1:2" x14ac:dyDescent="0.25">
      <c r="A8070" s="37" t="s">
        <v>17602</v>
      </c>
      <c r="B8070" s="38" t="s">
        <v>8130</v>
      </c>
    </row>
    <row r="8071" spans="1:2" x14ac:dyDescent="0.25">
      <c r="A8071" s="37" t="s">
        <v>17603</v>
      </c>
      <c r="B8071" s="38" t="s">
        <v>8131</v>
      </c>
    </row>
    <row r="8072" spans="1:2" x14ac:dyDescent="0.25">
      <c r="A8072" s="37" t="s">
        <v>17604</v>
      </c>
      <c r="B8072" s="38" t="s">
        <v>8132</v>
      </c>
    </row>
    <row r="8073" spans="1:2" x14ac:dyDescent="0.25">
      <c r="A8073" s="37" t="s">
        <v>17605</v>
      </c>
      <c r="B8073" s="38" t="s">
        <v>8133</v>
      </c>
    </row>
    <row r="8074" spans="1:2" x14ac:dyDescent="0.25">
      <c r="A8074" s="37" t="s">
        <v>17606</v>
      </c>
      <c r="B8074" s="38" t="s">
        <v>8134</v>
      </c>
    </row>
    <row r="8075" spans="1:2" x14ac:dyDescent="0.25">
      <c r="A8075" s="37" t="s">
        <v>17607</v>
      </c>
      <c r="B8075" s="38" t="s">
        <v>8135</v>
      </c>
    </row>
    <row r="8076" spans="1:2" x14ac:dyDescent="0.25">
      <c r="A8076" s="37" t="s">
        <v>17608</v>
      </c>
      <c r="B8076" s="38" t="s">
        <v>8136</v>
      </c>
    </row>
    <row r="8077" spans="1:2" x14ac:dyDescent="0.25">
      <c r="A8077" s="37" t="s">
        <v>17609</v>
      </c>
      <c r="B8077" s="38" t="s">
        <v>8137</v>
      </c>
    </row>
    <row r="8078" spans="1:2" x14ac:dyDescent="0.25">
      <c r="A8078" s="37" t="s">
        <v>17610</v>
      </c>
      <c r="B8078" s="38" t="s">
        <v>8138</v>
      </c>
    </row>
    <row r="8079" spans="1:2" x14ac:dyDescent="0.25">
      <c r="A8079" s="37" t="s">
        <v>17611</v>
      </c>
      <c r="B8079" s="38" t="s">
        <v>8139</v>
      </c>
    </row>
    <row r="8080" spans="1:2" x14ac:dyDescent="0.25">
      <c r="A8080" s="37" t="s">
        <v>17612</v>
      </c>
      <c r="B8080" s="38" t="s">
        <v>8140</v>
      </c>
    </row>
    <row r="8081" spans="1:2" x14ac:dyDescent="0.25">
      <c r="A8081" s="37" t="s">
        <v>17613</v>
      </c>
      <c r="B8081" s="38" t="s">
        <v>8141</v>
      </c>
    </row>
    <row r="8082" spans="1:2" x14ac:dyDescent="0.25">
      <c r="A8082" s="37" t="s">
        <v>17614</v>
      </c>
      <c r="B8082" s="38" t="s">
        <v>8142</v>
      </c>
    </row>
    <row r="8083" spans="1:2" x14ac:dyDescent="0.25">
      <c r="A8083" s="37" t="s">
        <v>17615</v>
      </c>
      <c r="B8083" s="38" t="s">
        <v>8143</v>
      </c>
    </row>
    <row r="8084" spans="1:2" x14ac:dyDescent="0.25">
      <c r="A8084" s="37" t="s">
        <v>17616</v>
      </c>
      <c r="B8084" s="38" t="s">
        <v>8144</v>
      </c>
    </row>
    <row r="8085" spans="1:2" x14ac:dyDescent="0.25">
      <c r="A8085" s="37" t="s">
        <v>17617</v>
      </c>
      <c r="B8085" s="38" t="s">
        <v>8145</v>
      </c>
    </row>
    <row r="8086" spans="1:2" x14ac:dyDescent="0.25">
      <c r="A8086" s="37" t="s">
        <v>17618</v>
      </c>
      <c r="B8086" s="38" t="s">
        <v>8146</v>
      </c>
    </row>
    <row r="8087" spans="1:2" x14ac:dyDescent="0.25">
      <c r="A8087" s="37" t="s">
        <v>17619</v>
      </c>
      <c r="B8087" s="38" t="s">
        <v>8147</v>
      </c>
    </row>
    <row r="8088" spans="1:2" x14ac:dyDescent="0.25">
      <c r="A8088" s="37" t="s">
        <v>17620</v>
      </c>
      <c r="B8088" s="38" t="s">
        <v>8148</v>
      </c>
    </row>
    <row r="8089" spans="1:2" x14ac:dyDescent="0.25">
      <c r="A8089" s="37" t="s">
        <v>17621</v>
      </c>
      <c r="B8089" s="38" t="s">
        <v>8149</v>
      </c>
    </row>
    <row r="8090" spans="1:2" x14ac:dyDescent="0.25">
      <c r="A8090" s="37" t="s">
        <v>17622</v>
      </c>
      <c r="B8090" s="38" t="s">
        <v>8150</v>
      </c>
    </row>
    <row r="8091" spans="1:2" x14ac:dyDescent="0.25">
      <c r="A8091" s="37" t="s">
        <v>17623</v>
      </c>
      <c r="B8091" s="38" t="s">
        <v>8151</v>
      </c>
    </row>
    <row r="8092" spans="1:2" x14ac:dyDescent="0.25">
      <c r="A8092" s="37" t="s">
        <v>17624</v>
      </c>
      <c r="B8092" s="38" t="s">
        <v>8152</v>
      </c>
    </row>
    <row r="8093" spans="1:2" x14ac:dyDescent="0.25">
      <c r="A8093" s="37" t="s">
        <v>17625</v>
      </c>
      <c r="B8093" s="38" t="s">
        <v>8153</v>
      </c>
    </row>
    <row r="8094" spans="1:2" x14ac:dyDescent="0.25">
      <c r="A8094" s="37" t="s">
        <v>17626</v>
      </c>
      <c r="B8094" s="38" t="s">
        <v>8154</v>
      </c>
    </row>
    <row r="8095" spans="1:2" x14ac:dyDescent="0.25">
      <c r="A8095" s="37" t="s">
        <v>17627</v>
      </c>
      <c r="B8095" s="38" t="s">
        <v>8155</v>
      </c>
    </row>
    <row r="8096" spans="1:2" x14ac:dyDescent="0.25">
      <c r="A8096" s="37" t="s">
        <v>17628</v>
      </c>
      <c r="B8096" s="38" t="s">
        <v>8156</v>
      </c>
    </row>
    <row r="8097" spans="1:2" x14ac:dyDescent="0.25">
      <c r="A8097" s="37" t="s">
        <v>17629</v>
      </c>
      <c r="B8097" s="38" t="s">
        <v>8157</v>
      </c>
    </row>
    <row r="8098" spans="1:2" x14ac:dyDescent="0.25">
      <c r="A8098" s="37" t="s">
        <v>17630</v>
      </c>
      <c r="B8098" s="38" t="s">
        <v>8158</v>
      </c>
    </row>
    <row r="8099" spans="1:2" x14ac:dyDescent="0.25">
      <c r="A8099" s="37" t="s">
        <v>17631</v>
      </c>
      <c r="B8099" s="38" t="s">
        <v>8159</v>
      </c>
    </row>
    <row r="8100" spans="1:2" x14ac:dyDescent="0.25">
      <c r="A8100" s="37" t="s">
        <v>17632</v>
      </c>
      <c r="B8100" s="38" t="s">
        <v>8160</v>
      </c>
    </row>
    <row r="8101" spans="1:2" x14ac:dyDescent="0.25">
      <c r="A8101" s="37" t="s">
        <v>17633</v>
      </c>
      <c r="B8101" s="38" t="s">
        <v>8161</v>
      </c>
    </row>
    <row r="8102" spans="1:2" x14ac:dyDescent="0.25">
      <c r="A8102" s="37" t="s">
        <v>17634</v>
      </c>
      <c r="B8102" s="38" t="s">
        <v>8162</v>
      </c>
    </row>
    <row r="8103" spans="1:2" x14ac:dyDescent="0.25">
      <c r="A8103" s="37" t="s">
        <v>17635</v>
      </c>
      <c r="B8103" s="38" t="s">
        <v>8163</v>
      </c>
    </row>
    <row r="8104" spans="1:2" x14ac:dyDescent="0.25">
      <c r="A8104" s="37" t="s">
        <v>17636</v>
      </c>
      <c r="B8104" s="38" t="s">
        <v>8164</v>
      </c>
    </row>
    <row r="8105" spans="1:2" x14ac:dyDescent="0.25">
      <c r="A8105" s="37" t="s">
        <v>17637</v>
      </c>
      <c r="B8105" s="38" t="s">
        <v>8165</v>
      </c>
    </row>
    <row r="8106" spans="1:2" x14ac:dyDescent="0.25">
      <c r="A8106" s="37" t="s">
        <v>17638</v>
      </c>
      <c r="B8106" s="38" t="s">
        <v>8166</v>
      </c>
    </row>
    <row r="8107" spans="1:2" x14ac:dyDescent="0.25">
      <c r="A8107" s="37" t="s">
        <v>17639</v>
      </c>
      <c r="B8107" s="38" t="s">
        <v>8167</v>
      </c>
    </row>
    <row r="8108" spans="1:2" x14ac:dyDescent="0.25">
      <c r="A8108" s="37" t="s">
        <v>17640</v>
      </c>
      <c r="B8108" s="38" t="s">
        <v>8168</v>
      </c>
    </row>
    <row r="8109" spans="1:2" x14ac:dyDescent="0.25">
      <c r="A8109" s="37" t="s">
        <v>17641</v>
      </c>
      <c r="B8109" s="38" t="s">
        <v>8169</v>
      </c>
    </row>
    <row r="8110" spans="1:2" x14ac:dyDescent="0.25">
      <c r="A8110" s="37" t="s">
        <v>17642</v>
      </c>
      <c r="B8110" s="38" t="s">
        <v>8170</v>
      </c>
    </row>
    <row r="8111" spans="1:2" x14ac:dyDescent="0.25">
      <c r="A8111" s="37" t="s">
        <v>17643</v>
      </c>
      <c r="B8111" s="38" t="s">
        <v>8171</v>
      </c>
    </row>
    <row r="8112" spans="1:2" x14ac:dyDescent="0.25">
      <c r="A8112" s="37" t="s">
        <v>17644</v>
      </c>
      <c r="B8112" s="38" t="s">
        <v>8172</v>
      </c>
    </row>
    <row r="8113" spans="1:2" x14ac:dyDescent="0.25">
      <c r="A8113" s="37" t="s">
        <v>17645</v>
      </c>
      <c r="B8113" s="38" t="s">
        <v>8173</v>
      </c>
    </row>
    <row r="8114" spans="1:2" x14ac:dyDescent="0.25">
      <c r="A8114" s="37" t="s">
        <v>17646</v>
      </c>
      <c r="B8114" s="38" t="s">
        <v>8174</v>
      </c>
    </row>
    <row r="8115" spans="1:2" x14ac:dyDescent="0.25">
      <c r="A8115" s="37" t="s">
        <v>17647</v>
      </c>
      <c r="B8115" s="38" t="s">
        <v>8175</v>
      </c>
    </row>
    <row r="8116" spans="1:2" x14ac:dyDescent="0.25">
      <c r="A8116" s="37" t="s">
        <v>17648</v>
      </c>
      <c r="B8116" s="38" t="s">
        <v>8176</v>
      </c>
    </row>
    <row r="8117" spans="1:2" x14ac:dyDescent="0.25">
      <c r="A8117" s="37" t="s">
        <v>17649</v>
      </c>
      <c r="B8117" s="38" t="s">
        <v>8177</v>
      </c>
    </row>
    <row r="8118" spans="1:2" x14ac:dyDescent="0.25">
      <c r="A8118" s="37" t="s">
        <v>17650</v>
      </c>
      <c r="B8118" s="38" t="s">
        <v>8178</v>
      </c>
    </row>
    <row r="8119" spans="1:2" x14ac:dyDescent="0.25">
      <c r="A8119" s="37" t="s">
        <v>17651</v>
      </c>
      <c r="B8119" s="38" t="s">
        <v>8179</v>
      </c>
    </row>
    <row r="8120" spans="1:2" x14ac:dyDescent="0.25">
      <c r="A8120" s="37" t="s">
        <v>17652</v>
      </c>
      <c r="B8120" s="38" t="s">
        <v>8180</v>
      </c>
    </row>
    <row r="8121" spans="1:2" x14ac:dyDescent="0.25">
      <c r="A8121" s="37" t="s">
        <v>17653</v>
      </c>
      <c r="B8121" s="38" t="s">
        <v>8181</v>
      </c>
    </row>
    <row r="8122" spans="1:2" x14ac:dyDescent="0.25">
      <c r="A8122" s="37" t="s">
        <v>17654</v>
      </c>
      <c r="B8122" s="38" t="s">
        <v>8182</v>
      </c>
    </row>
    <row r="8123" spans="1:2" x14ac:dyDescent="0.25">
      <c r="A8123" s="37" t="s">
        <v>17655</v>
      </c>
      <c r="B8123" s="38" t="s">
        <v>8183</v>
      </c>
    </row>
    <row r="8124" spans="1:2" x14ac:dyDescent="0.25">
      <c r="A8124" s="37" t="s">
        <v>17656</v>
      </c>
      <c r="B8124" s="38" t="s">
        <v>8184</v>
      </c>
    </row>
    <row r="8125" spans="1:2" x14ac:dyDescent="0.25">
      <c r="A8125" s="37" t="s">
        <v>17657</v>
      </c>
      <c r="B8125" s="38" t="s">
        <v>8185</v>
      </c>
    </row>
    <row r="8126" spans="1:2" x14ac:dyDescent="0.25">
      <c r="A8126" s="37" t="s">
        <v>17658</v>
      </c>
      <c r="B8126" s="38" t="s">
        <v>8186</v>
      </c>
    </row>
    <row r="8127" spans="1:2" x14ac:dyDescent="0.25">
      <c r="A8127" s="37" t="s">
        <v>17659</v>
      </c>
      <c r="B8127" s="38" t="s">
        <v>8187</v>
      </c>
    </row>
    <row r="8128" spans="1:2" x14ac:dyDescent="0.25">
      <c r="A8128" s="37" t="s">
        <v>17660</v>
      </c>
      <c r="B8128" s="38" t="s">
        <v>8188</v>
      </c>
    </row>
    <row r="8129" spans="1:2" x14ac:dyDescent="0.25">
      <c r="A8129" s="37" t="s">
        <v>17661</v>
      </c>
      <c r="B8129" s="38" t="s">
        <v>8189</v>
      </c>
    </row>
    <row r="8130" spans="1:2" x14ac:dyDescent="0.25">
      <c r="A8130" s="37" t="s">
        <v>17662</v>
      </c>
      <c r="B8130" s="38" t="s">
        <v>8190</v>
      </c>
    </row>
    <row r="8131" spans="1:2" x14ac:dyDescent="0.25">
      <c r="A8131" s="37" t="s">
        <v>17663</v>
      </c>
      <c r="B8131" s="38" t="s">
        <v>8191</v>
      </c>
    </row>
    <row r="8132" spans="1:2" x14ac:dyDescent="0.25">
      <c r="A8132" s="37" t="s">
        <v>17664</v>
      </c>
      <c r="B8132" s="38" t="s">
        <v>8192</v>
      </c>
    </row>
    <row r="8133" spans="1:2" x14ac:dyDescent="0.25">
      <c r="A8133" s="37" t="s">
        <v>17665</v>
      </c>
      <c r="B8133" s="38" t="s">
        <v>8193</v>
      </c>
    </row>
    <row r="8134" spans="1:2" x14ac:dyDescent="0.25">
      <c r="A8134" s="37" t="s">
        <v>17666</v>
      </c>
      <c r="B8134" s="38" t="s">
        <v>8194</v>
      </c>
    </row>
    <row r="8135" spans="1:2" x14ac:dyDescent="0.25">
      <c r="A8135" s="37" t="s">
        <v>17667</v>
      </c>
      <c r="B8135" s="38" t="s">
        <v>8195</v>
      </c>
    </row>
    <row r="8136" spans="1:2" x14ac:dyDescent="0.25">
      <c r="A8136" s="37" t="s">
        <v>17668</v>
      </c>
      <c r="B8136" s="38" t="s">
        <v>8196</v>
      </c>
    </row>
    <row r="8137" spans="1:2" x14ac:dyDescent="0.25">
      <c r="A8137" s="37" t="s">
        <v>17669</v>
      </c>
      <c r="B8137" s="38" t="s">
        <v>8197</v>
      </c>
    </row>
    <row r="8138" spans="1:2" x14ac:dyDescent="0.25">
      <c r="A8138" s="37" t="s">
        <v>17670</v>
      </c>
      <c r="B8138" s="38" t="s">
        <v>8198</v>
      </c>
    </row>
    <row r="8139" spans="1:2" x14ac:dyDescent="0.25">
      <c r="A8139" s="37" t="s">
        <v>17671</v>
      </c>
      <c r="B8139" s="38" t="s">
        <v>8199</v>
      </c>
    </row>
    <row r="8140" spans="1:2" x14ac:dyDescent="0.25">
      <c r="A8140" s="37" t="s">
        <v>17672</v>
      </c>
      <c r="B8140" s="38" t="s">
        <v>8200</v>
      </c>
    </row>
    <row r="8141" spans="1:2" x14ac:dyDescent="0.25">
      <c r="A8141" s="37" t="s">
        <v>17673</v>
      </c>
      <c r="B8141" s="38" t="s">
        <v>8201</v>
      </c>
    </row>
    <row r="8142" spans="1:2" x14ac:dyDescent="0.25">
      <c r="A8142" s="37" t="s">
        <v>17674</v>
      </c>
      <c r="B8142" s="38" t="s">
        <v>8202</v>
      </c>
    </row>
    <row r="8143" spans="1:2" x14ac:dyDescent="0.25">
      <c r="A8143" s="37" t="s">
        <v>17675</v>
      </c>
      <c r="B8143" s="38" t="s">
        <v>8203</v>
      </c>
    </row>
    <row r="8144" spans="1:2" x14ac:dyDescent="0.25">
      <c r="A8144" s="37" t="s">
        <v>17676</v>
      </c>
      <c r="B8144" s="38" t="s">
        <v>8204</v>
      </c>
    </row>
    <row r="8145" spans="1:2" x14ac:dyDescent="0.25">
      <c r="A8145" s="37" t="s">
        <v>17677</v>
      </c>
      <c r="B8145" s="38" t="s">
        <v>8205</v>
      </c>
    </row>
    <row r="8146" spans="1:2" x14ac:dyDescent="0.25">
      <c r="A8146" s="37" t="s">
        <v>17678</v>
      </c>
      <c r="B8146" s="38" t="s">
        <v>8206</v>
      </c>
    </row>
    <row r="8147" spans="1:2" x14ac:dyDescent="0.25">
      <c r="A8147" s="37" t="s">
        <v>17679</v>
      </c>
      <c r="B8147" s="38" t="s">
        <v>8207</v>
      </c>
    </row>
    <row r="8148" spans="1:2" x14ac:dyDescent="0.25">
      <c r="A8148" s="37" t="s">
        <v>17680</v>
      </c>
      <c r="B8148" s="38" t="s">
        <v>8208</v>
      </c>
    </row>
    <row r="8149" spans="1:2" x14ac:dyDescent="0.25">
      <c r="A8149" s="37" t="s">
        <v>17681</v>
      </c>
      <c r="B8149" s="38" t="s">
        <v>8209</v>
      </c>
    </row>
    <row r="8150" spans="1:2" x14ac:dyDescent="0.25">
      <c r="A8150" s="37" t="s">
        <v>17682</v>
      </c>
      <c r="B8150" s="38" t="s">
        <v>8210</v>
      </c>
    </row>
    <row r="8151" spans="1:2" x14ac:dyDescent="0.25">
      <c r="A8151" s="37" t="s">
        <v>17683</v>
      </c>
      <c r="B8151" s="38" t="s">
        <v>8211</v>
      </c>
    </row>
    <row r="8152" spans="1:2" x14ac:dyDescent="0.25">
      <c r="A8152" s="37" t="s">
        <v>17684</v>
      </c>
      <c r="B8152" s="38" t="s">
        <v>8212</v>
      </c>
    </row>
    <row r="8153" spans="1:2" x14ac:dyDescent="0.25">
      <c r="A8153" s="37" t="s">
        <v>17685</v>
      </c>
      <c r="B8153" s="38" t="s">
        <v>8213</v>
      </c>
    </row>
    <row r="8154" spans="1:2" x14ac:dyDescent="0.25">
      <c r="A8154" s="37" t="s">
        <v>17686</v>
      </c>
      <c r="B8154" s="38" t="s">
        <v>8214</v>
      </c>
    </row>
    <row r="8155" spans="1:2" x14ac:dyDescent="0.25">
      <c r="A8155" s="37" t="s">
        <v>17687</v>
      </c>
      <c r="B8155" s="38" t="s">
        <v>8215</v>
      </c>
    </row>
    <row r="8156" spans="1:2" x14ac:dyDescent="0.25">
      <c r="A8156" s="37" t="s">
        <v>17688</v>
      </c>
      <c r="B8156" s="38" t="s">
        <v>8216</v>
      </c>
    </row>
    <row r="8157" spans="1:2" x14ac:dyDescent="0.25">
      <c r="A8157" s="37" t="s">
        <v>17689</v>
      </c>
      <c r="B8157" s="38" t="s">
        <v>8217</v>
      </c>
    </row>
    <row r="8158" spans="1:2" x14ac:dyDescent="0.25">
      <c r="A8158" s="37" t="s">
        <v>17690</v>
      </c>
      <c r="B8158" s="38" t="s">
        <v>8218</v>
      </c>
    </row>
    <row r="8159" spans="1:2" x14ac:dyDescent="0.25">
      <c r="A8159" s="37" t="s">
        <v>17691</v>
      </c>
      <c r="B8159" s="38" t="s">
        <v>8219</v>
      </c>
    </row>
    <row r="8160" spans="1:2" x14ac:dyDescent="0.25">
      <c r="A8160" s="37" t="s">
        <v>17692</v>
      </c>
      <c r="B8160" s="38" t="s">
        <v>8220</v>
      </c>
    </row>
    <row r="8161" spans="1:2" x14ac:dyDescent="0.25">
      <c r="A8161" s="37" t="s">
        <v>17693</v>
      </c>
      <c r="B8161" s="38" t="s">
        <v>8221</v>
      </c>
    </row>
    <row r="8162" spans="1:2" x14ac:dyDescent="0.25">
      <c r="A8162" s="37" t="s">
        <v>17694</v>
      </c>
      <c r="B8162" s="38" t="s">
        <v>8222</v>
      </c>
    </row>
    <row r="8163" spans="1:2" x14ac:dyDescent="0.25">
      <c r="A8163" s="37" t="s">
        <v>17695</v>
      </c>
      <c r="B8163" s="38" t="s">
        <v>8223</v>
      </c>
    </row>
    <row r="8164" spans="1:2" x14ac:dyDescent="0.25">
      <c r="A8164" s="37" t="s">
        <v>17696</v>
      </c>
      <c r="B8164" s="38" t="s">
        <v>8224</v>
      </c>
    </row>
    <row r="8165" spans="1:2" x14ac:dyDescent="0.25">
      <c r="A8165" s="37" t="s">
        <v>17697</v>
      </c>
      <c r="B8165" s="38" t="s">
        <v>8225</v>
      </c>
    </row>
    <row r="8166" spans="1:2" x14ac:dyDescent="0.25">
      <c r="A8166" s="37" t="s">
        <v>17698</v>
      </c>
      <c r="B8166" s="38" t="s">
        <v>8226</v>
      </c>
    </row>
    <row r="8167" spans="1:2" x14ac:dyDescent="0.25">
      <c r="A8167" s="37" t="s">
        <v>17699</v>
      </c>
      <c r="B8167" s="38" t="s">
        <v>8227</v>
      </c>
    </row>
    <row r="8168" spans="1:2" x14ac:dyDescent="0.25">
      <c r="A8168" s="37" t="s">
        <v>17700</v>
      </c>
      <c r="B8168" s="38" t="s">
        <v>8228</v>
      </c>
    </row>
    <row r="8169" spans="1:2" x14ac:dyDescent="0.25">
      <c r="A8169" s="37" t="s">
        <v>17701</v>
      </c>
      <c r="B8169" s="38" t="s">
        <v>8229</v>
      </c>
    </row>
    <row r="8170" spans="1:2" x14ac:dyDescent="0.25">
      <c r="A8170" s="37" t="s">
        <v>17702</v>
      </c>
      <c r="B8170" s="38" t="s">
        <v>8230</v>
      </c>
    </row>
    <row r="8171" spans="1:2" x14ac:dyDescent="0.25">
      <c r="A8171" s="37" t="s">
        <v>17703</v>
      </c>
      <c r="B8171" s="38" t="s">
        <v>8231</v>
      </c>
    </row>
    <row r="8172" spans="1:2" x14ac:dyDescent="0.25">
      <c r="A8172" s="37" t="s">
        <v>17704</v>
      </c>
      <c r="B8172" s="38" t="s">
        <v>8232</v>
      </c>
    </row>
    <row r="8173" spans="1:2" x14ac:dyDescent="0.25">
      <c r="A8173" s="37" t="s">
        <v>17705</v>
      </c>
      <c r="B8173" s="38" t="s">
        <v>8233</v>
      </c>
    </row>
    <row r="8174" spans="1:2" x14ac:dyDescent="0.25">
      <c r="A8174" s="37" t="s">
        <v>17706</v>
      </c>
      <c r="B8174" s="38" t="s">
        <v>8234</v>
      </c>
    </row>
    <row r="8175" spans="1:2" x14ac:dyDescent="0.25">
      <c r="A8175" s="37" t="s">
        <v>17707</v>
      </c>
      <c r="B8175" s="38" t="s">
        <v>8235</v>
      </c>
    </row>
    <row r="8176" spans="1:2" x14ac:dyDescent="0.25">
      <c r="A8176" s="37" t="s">
        <v>17708</v>
      </c>
      <c r="B8176" s="38" t="s">
        <v>8236</v>
      </c>
    </row>
    <row r="8177" spans="1:2" x14ac:dyDescent="0.25">
      <c r="A8177" s="37" t="s">
        <v>17709</v>
      </c>
      <c r="B8177" s="38" t="s">
        <v>8237</v>
      </c>
    </row>
    <row r="8178" spans="1:2" x14ac:dyDescent="0.25">
      <c r="A8178" s="37" t="s">
        <v>17710</v>
      </c>
      <c r="B8178" s="38" t="s">
        <v>8238</v>
      </c>
    </row>
    <row r="8179" spans="1:2" x14ac:dyDescent="0.25">
      <c r="A8179" s="37" t="s">
        <v>17711</v>
      </c>
      <c r="B8179" s="38" t="s">
        <v>8239</v>
      </c>
    </row>
    <row r="8180" spans="1:2" x14ac:dyDescent="0.25">
      <c r="A8180" s="37" t="s">
        <v>17712</v>
      </c>
      <c r="B8180" s="38" t="s">
        <v>8240</v>
      </c>
    </row>
    <row r="8181" spans="1:2" x14ac:dyDescent="0.25">
      <c r="A8181" s="37" t="s">
        <v>17713</v>
      </c>
      <c r="B8181" s="38" t="s">
        <v>8241</v>
      </c>
    </row>
    <row r="8182" spans="1:2" x14ac:dyDescent="0.25">
      <c r="A8182" s="37" t="s">
        <v>17714</v>
      </c>
      <c r="B8182" s="38" t="s">
        <v>8242</v>
      </c>
    </row>
    <row r="8183" spans="1:2" x14ac:dyDescent="0.25">
      <c r="A8183" s="37" t="s">
        <v>17715</v>
      </c>
      <c r="B8183" s="38" t="s">
        <v>8243</v>
      </c>
    </row>
    <row r="8184" spans="1:2" x14ac:dyDescent="0.25">
      <c r="A8184" s="37" t="s">
        <v>17716</v>
      </c>
      <c r="B8184" s="38" t="s">
        <v>8244</v>
      </c>
    </row>
    <row r="8185" spans="1:2" x14ac:dyDescent="0.25">
      <c r="A8185" s="37" t="s">
        <v>17717</v>
      </c>
      <c r="B8185" s="38" t="s">
        <v>8245</v>
      </c>
    </row>
    <row r="8186" spans="1:2" x14ac:dyDescent="0.25">
      <c r="A8186" s="37" t="s">
        <v>17718</v>
      </c>
      <c r="B8186" s="38" t="s">
        <v>8246</v>
      </c>
    </row>
    <row r="8187" spans="1:2" x14ac:dyDescent="0.25">
      <c r="A8187" s="37" t="s">
        <v>17719</v>
      </c>
      <c r="B8187" s="38" t="s">
        <v>8247</v>
      </c>
    </row>
    <row r="8188" spans="1:2" x14ac:dyDescent="0.25">
      <c r="A8188" s="37" t="s">
        <v>17720</v>
      </c>
      <c r="B8188" s="38" t="s">
        <v>8248</v>
      </c>
    </row>
    <row r="8189" spans="1:2" x14ac:dyDescent="0.25">
      <c r="A8189" s="37" t="s">
        <v>17721</v>
      </c>
      <c r="B8189" s="38" t="s">
        <v>8249</v>
      </c>
    </row>
    <row r="8190" spans="1:2" x14ac:dyDescent="0.25">
      <c r="A8190" s="37" t="s">
        <v>17722</v>
      </c>
      <c r="B8190" s="38" t="s">
        <v>8250</v>
      </c>
    </row>
    <row r="8191" spans="1:2" x14ac:dyDescent="0.25">
      <c r="A8191" s="37" t="s">
        <v>17723</v>
      </c>
      <c r="B8191" s="38" t="s">
        <v>8251</v>
      </c>
    </row>
    <row r="8192" spans="1:2" x14ac:dyDescent="0.25">
      <c r="A8192" s="37" t="s">
        <v>17724</v>
      </c>
      <c r="B8192" s="38" t="s">
        <v>8252</v>
      </c>
    </row>
    <row r="8193" spans="1:2" x14ac:dyDescent="0.25">
      <c r="A8193" s="37" t="s">
        <v>17725</v>
      </c>
      <c r="B8193" s="38" t="s">
        <v>8253</v>
      </c>
    </row>
    <row r="8194" spans="1:2" x14ac:dyDescent="0.25">
      <c r="A8194" s="37" t="s">
        <v>17726</v>
      </c>
      <c r="B8194" s="38" t="s">
        <v>8254</v>
      </c>
    </row>
    <row r="8195" spans="1:2" x14ac:dyDescent="0.25">
      <c r="A8195" s="37" t="s">
        <v>17727</v>
      </c>
      <c r="B8195" s="38" t="s">
        <v>8255</v>
      </c>
    </row>
    <row r="8196" spans="1:2" x14ac:dyDescent="0.25">
      <c r="A8196" s="37" t="s">
        <v>17728</v>
      </c>
      <c r="B8196" s="38" t="s">
        <v>8256</v>
      </c>
    </row>
    <row r="8197" spans="1:2" x14ac:dyDescent="0.25">
      <c r="A8197" s="37" t="s">
        <v>17729</v>
      </c>
      <c r="B8197" s="38" t="s">
        <v>8257</v>
      </c>
    </row>
    <row r="8198" spans="1:2" x14ac:dyDescent="0.25">
      <c r="A8198" s="37" t="s">
        <v>17730</v>
      </c>
      <c r="B8198" s="38" t="s">
        <v>8258</v>
      </c>
    </row>
    <row r="8199" spans="1:2" x14ac:dyDescent="0.25">
      <c r="A8199" s="37" t="s">
        <v>17731</v>
      </c>
      <c r="B8199" s="38" t="s">
        <v>8259</v>
      </c>
    </row>
    <row r="8200" spans="1:2" x14ac:dyDescent="0.25">
      <c r="A8200" s="37" t="s">
        <v>17732</v>
      </c>
      <c r="B8200" s="38" t="s">
        <v>8260</v>
      </c>
    </row>
    <row r="8201" spans="1:2" x14ac:dyDescent="0.25">
      <c r="A8201" s="37" t="s">
        <v>17733</v>
      </c>
      <c r="B8201" s="38" t="s">
        <v>8261</v>
      </c>
    </row>
    <row r="8202" spans="1:2" x14ac:dyDescent="0.25">
      <c r="A8202" s="37" t="s">
        <v>17734</v>
      </c>
      <c r="B8202" s="38" t="s">
        <v>8262</v>
      </c>
    </row>
    <row r="8203" spans="1:2" x14ac:dyDescent="0.25">
      <c r="A8203" s="37" t="s">
        <v>17735</v>
      </c>
      <c r="B8203" s="38" t="s">
        <v>8263</v>
      </c>
    </row>
    <row r="8204" spans="1:2" x14ac:dyDescent="0.25">
      <c r="A8204" s="37" t="s">
        <v>17736</v>
      </c>
      <c r="B8204" s="38" t="s">
        <v>8264</v>
      </c>
    </row>
    <row r="8205" spans="1:2" x14ac:dyDescent="0.25">
      <c r="A8205" s="37" t="s">
        <v>17737</v>
      </c>
      <c r="B8205" s="38" t="s">
        <v>8265</v>
      </c>
    </row>
    <row r="8206" spans="1:2" x14ac:dyDescent="0.25">
      <c r="A8206" s="37" t="s">
        <v>17738</v>
      </c>
      <c r="B8206" s="38" t="s">
        <v>8266</v>
      </c>
    </row>
    <row r="8207" spans="1:2" x14ac:dyDescent="0.25">
      <c r="A8207" s="37" t="s">
        <v>17739</v>
      </c>
      <c r="B8207" s="38" t="s">
        <v>8267</v>
      </c>
    </row>
    <row r="8208" spans="1:2" x14ac:dyDescent="0.25">
      <c r="A8208" s="37" t="s">
        <v>17740</v>
      </c>
      <c r="B8208" s="38" t="s">
        <v>8268</v>
      </c>
    </row>
    <row r="8209" spans="1:2" x14ac:dyDescent="0.25">
      <c r="A8209" s="37" t="s">
        <v>17741</v>
      </c>
      <c r="B8209" s="38" t="s">
        <v>8269</v>
      </c>
    </row>
    <row r="8210" spans="1:2" x14ac:dyDescent="0.25">
      <c r="A8210" s="37" t="s">
        <v>17742</v>
      </c>
      <c r="B8210" s="38" t="s">
        <v>8270</v>
      </c>
    </row>
    <row r="8211" spans="1:2" x14ac:dyDescent="0.25">
      <c r="A8211" s="37" t="s">
        <v>17743</v>
      </c>
      <c r="B8211" s="38" t="s">
        <v>8271</v>
      </c>
    </row>
    <row r="8212" spans="1:2" x14ac:dyDescent="0.25">
      <c r="A8212" s="37" t="s">
        <v>17744</v>
      </c>
      <c r="B8212" s="38" t="s">
        <v>8272</v>
      </c>
    </row>
    <row r="8213" spans="1:2" x14ac:dyDescent="0.25">
      <c r="A8213" s="37" t="s">
        <v>17745</v>
      </c>
      <c r="B8213" s="38" t="s">
        <v>8273</v>
      </c>
    </row>
    <row r="8214" spans="1:2" x14ac:dyDescent="0.25">
      <c r="A8214" s="37" t="s">
        <v>17746</v>
      </c>
      <c r="B8214" s="38" t="s">
        <v>8274</v>
      </c>
    </row>
    <row r="8215" spans="1:2" x14ac:dyDescent="0.25">
      <c r="A8215" s="37" t="s">
        <v>17747</v>
      </c>
      <c r="B8215" s="38" t="s">
        <v>8275</v>
      </c>
    </row>
    <row r="8216" spans="1:2" x14ac:dyDescent="0.25">
      <c r="A8216" s="37" t="s">
        <v>17748</v>
      </c>
      <c r="B8216" s="38" t="s">
        <v>8276</v>
      </c>
    </row>
    <row r="8217" spans="1:2" x14ac:dyDescent="0.25">
      <c r="A8217" s="37" t="s">
        <v>17749</v>
      </c>
      <c r="B8217" s="38" t="s">
        <v>8277</v>
      </c>
    </row>
    <row r="8218" spans="1:2" x14ac:dyDescent="0.25">
      <c r="A8218" s="37" t="s">
        <v>17750</v>
      </c>
      <c r="B8218" s="38" t="s">
        <v>8278</v>
      </c>
    </row>
    <row r="8219" spans="1:2" x14ac:dyDescent="0.25">
      <c r="A8219" s="37" t="s">
        <v>17751</v>
      </c>
      <c r="B8219" s="38" t="s">
        <v>8279</v>
      </c>
    </row>
    <row r="8220" spans="1:2" x14ac:dyDescent="0.25">
      <c r="A8220" s="37" t="s">
        <v>17752</v>
      </c>
      <c r="B8220" s="38" t="s">
        <v>8280</v>
      </c>
    </row>
    <row r="8221" spans="1:2" x14ac:dyDescent="0.25">
      <c r="A8221" s="37" t="s">
        <v>17753</v>
      </c>
      <c r="B8221" s="38" t="s">
        <v>8281</v>
      </c>
    </row>
    <row r="8222" spans="1:2" x14ac:dyDescent="0.25">
      <c r="A8222" s="37" t="s">
        <v>17754</v>
      </c>
      <c r="B8222" s="38" t="s">
        <v>8282</v>
      </c>
    </row>
    <row r="8223" spans="1:2" x14ac:dyDescent="0.25">
      <c r="A8223" s="37" t="s">
        <v>17755</v>
      </c>
      <c r="B8223" s="38" t="s">
        <v>8283</v>
      </c>
    </row>
    <row r="8224" spans="1:2" x14ac:dyDescent="0.25">
      <c r="A8224" s="37" t="s">
        <v>17756</v>
      </c>
      <c r="B8224" s="38" t="s">
        <v>8284</v>
      </c>
    </row>
    <row r="8225" spans="1:2" x14ac:dyDescent="0.25">
      <c r="A8225" s="37" t="s">
        <v>17757</v>
      </c>
      <c r="B8225" s="38" t="s">
        <v>8285</v>
      </c>
    </row>
    <row r="8226" spans="1:2" x14ac:dyDescent="0.25">
      <c r="A8226" s="37" t="s">
        <v>17758</v>
      </c>
      <c r="B8226" s="38" t="s">
        <v>8286</v>
      </c>
    </row>
    <row r="8227" spans="1:2" x14ac:dyDescent="0.25">
      <c r="A8227" s="37" t="s">
        <v>17759</v>
      </c>
      <c r="B8227" s="38" t="s">
        <v>8287</v>
      </c>
    </row>
    <row r="8228" spans="1:2" x14ac:dyDescent="0.25">
      <c r="A8228" s="37" t="s">
        <v>17760</v>
      </c>
      <c r="B8228" s="38" t="s">
        <v>8288</v>
      </c>
    </row>
    <row r="8229" spans="1:2" x14ac:dyDescent="0.25">
      <c r="A8229" s="37" t="s">
        <v>17761</v>
      </c>
      <c r="B8229" s="38" t="s">
        <v>8289</v>
      </c>
    </row>
    <row r="8230" spans="1:2" x14ac:dyDescent="0.25">
      <c r="A8230" s="37" t="s">
        <v>17762</v>
      </c>
      <c r="B8230" s="38" t="s">
        <v>8290</v>
      </c>
    </row>
    <row r="8231" spans="1:2" x14ac:dyDescent="0.25">
      <c r="A8231" s="37" t="s">
        <v>17763</v>
      </c>
      <c r="B8231" s="38" t="s">
        <v>8291</v>
      </c>
    </row>
    <row r="8232" spans="1:2" x14ac:dyDescent="0.25">
      <c r="A8232" s="37" t="s">
        <v>17764</v>
      </c>
      <c r="B8232" s="38" t="s">
        <v>8292</v>
      </c>
    </row>
    <row r="8233" spans="1:2" x14ac:dyDescent="0.25">
      <c r="A8233" s="37" t="s">
        <v>17765</v>
      </c>
      <c r="B8233" s="38" t="s">
        <v>8293</v>
      </c>
    </row>
    <row r="8234" spans="1:2" x14ac:dyDescent="0.25">
      <c r="A8234" s="37" t="s">
        <v>17766</v>
      </c>
      <c r="B8234" s="38" t="s">
        <v>8294</v>
      </c>
    </row>
    <row r="8235" spans="1:2" x14ac:dyDescent="0.25">
      <c r="A8235" s="37" t="s">
        <v>17767</v>
      </c>
      <c r="B8235" s="38" t="s">
        <v>8295</v>
      </c>
    </row>
    <row r="8236" spans="1:2" x14ac:dyDescent="0.25">
      <c r="A8236" s="37" t="s">
        <v>17768</v>
      </c>
      <c r="B8236" s="38" t="s">
        <v>8296</v>
      </c>
    </row>
    <row r="8237" spans="1:2" x14ac:dyDescent="0.25">
      <c r="A8237" s="37" t="s">
        <v>17769</v>
      </c>
      <c r="B8237" s="38" t="s">
        <v>8297</v>
      </c>
    </row>
    <row r="8238" spans="1:2" x14ac:dyDescent="0.25">
      <c r="A8238" s="37" t="s">
        <v>17770</v>
      </c>
      <c r="B8238" s="38" t="s">
        <v>8298</v>
      </c>
    </row>
    <row r="8239" spans="1:2" x14ac:dyDescent="0.25">
      <c r="A8239" s="37" t="s">
        <v>17771</v>
      </c>
      <c r="B8239" s="38" t="s">
        <v>8299</v>
      </c>
    </row>
    <row r="8240" spans="1:2" x14ac:dyDescent="0.25">
      <c r="A8240" s="37" t="s">
        <v>17772</v>
      </c>
      <c r="B8240" s="38" t="s">
        <v>8300</v>
      </c>
    </row>
    <row r="8241" spans="1:2" x14ac:dyDescent="0.25">
      <c r="A8241" s="37" t="s">
        <v>17773</v>
      </c>
      <c r="B8241" s="38" t="s">
        <v>8301</v>
      </c>
    </row>
    <row r="8242" spans="1:2" x14ac:dyDescent="0.25">
      <c r="A8242" s="37" t="s">
        <v>17774</v>
      </c>
      <c r="B8242" s="38" t="s">
        <v>8302</v>
      </c>
    </row>
    <row r="8243" spans="1:2" x14ac:dyDescent="0.25">
      <c r="A8243" s="37" t="s">
        <v>17775</v>
      </c>
      <c r="B8243" s="38" t="s">
        <v>8303</v>
      </c>
    </row>
    <row r="8244" spans="1:2" x14ac:dyDescent="0.25">
      <c r="A8244" s="37" t="s">
        <v>17776</v>
      </c>
      <c r="B8244" s="38" t="s">
        <v>8304</v>
      </c>
    </row>
    <row r="8245" spans="1:2" x14ac:dyDescent="0.25">
      <c r="A8245" s="37" t="s">
        <v>17777</v>
      </c>
      <c r="B8245" s="38" t="s">
        <v>8305</v>
      </c>
    </row>
    <row r="8246" spans="1:2" x14ac:dyDescent="0.25">
      <c r="A8246" s="37" t="s">
        <v>17778</v>
      </c>
      <c r="B8246" s="38" t="s">
        <v>8306</v>
      </c>
    </row>
    <row r="8247" spans="1:2" x14ac:dyDescent="0.25">
      <c r="A8247" s="37" t="s">
        <v>17779</v>
      </c>
      <c r="B8247" s="38" t="s">
        <v>8307</v>
      </c>
    </row>
    <row r="8248" spans="1:2" x14ac:dyDescent="0.25">
      <c r="A8248" s="37" t="s">
        <v>17780</v>
      </c>
      <c r="B8248" s="38" t="s">
        <v>8308</v>
      </c>
    </row>
    <row r="8249" spans="1:2" x14ac:dyDescent="0.25">
      <c r="A8249" s="37" t="s">
        <v>17781</v>
      </c>
      <c r="B8249" s="38" t="s">
        <v>8309</v>
      </c>
    </row>
    <row r="8250" spans="1:2" x14ac:dyDescent="0.25">
      <c r="A8250" s="37" t="s">
        <v>17782</v>
      </c>
      <c r="B8250" s="38" t="s">
        <v>8310</v>
      </c>
    </row>
    <row r="8251" spans="1:2" x14ac:dyDescent="0.25">
      <c r="A8251" s="37" t="s">
        <v>17783</v>
      </c>
      <c r="B8251" s="38" t="s">
        <v>8311</v>
      </c>
    </row>
    <row r="8252" spans="1:2" x14ac:dyDescent="0.25">
      <c r="A8252" s="37" t="s">
        <v>17784</v>
      </c>
      <c r="B8252" s="38" t="s">
        <v>8312</v>
      </c>
    </row>
    <row r="8253" spans="1:2" x14ac:dyDescent="0.25">
      <c r="A8253" s="37" t="s">
        <v>17785</v>
      </c>
      <c r="B8253" s="38" t="s">
        <v>8313</v>
      </c>
    </row>
    <row r="8254" spans="1:2" x14ac:dyDescent="0.25">
      <c r="A8254" s="37" t="s">
        <v>17786</v>
      </c>
      <c r="B8254" s="38" t="s">
        <v>8314</v>
      </c>
    </row>
    <row r="8255" spans="1:2" x14ac:dyDescent="0.25">
      <c r="A8255" s="37" t="s">
        <v>17787</v>
      </c>
      <c r="B8255" s="38" t="s">
        <v>8315</v>
      </c>
    </row>
    <row r="8256" spans="1:2" x14ac:dyDescent="0.25">
      <c r="A8256" s="37" t="s">
        <v>17788</v>
      </c>
      <c r="B8256" s="38" t="s">
        <v>8316</v>
      </c>
    </row>
    <row r="8257" spans="1:2" x14ac:dyDescent="0.25">
      <c r="A8257" s="37" t="s">
        <v>17789</v>
      </c>
      <c r="B8257" s="38" t="s">
        <v>8317</v>
      </c>
    </row>
    <row r="8258" spans="1:2" x14ac:dyDescent="0.25">
      <c r="A8258" s="37" t="s">
        <v>17790</v>
      </c>
      <c r="B8258" s="38" t="s">
        <v>8318</v>
      </c>
    </row>
    <row r="8259" spans="1:2" x14ac:dyDescent="0.25">
      <c r="A8259" s="37" t="s">
        <v>17791</v>
      </c>
      <c r="B8259" s="38" t="s">
        <v>8319</v>
      </c>
    </row>
    <row r="8260" spans="1:2" x14ac:dyDescent="0.25">
      <c r="A8260" s="37" t="s">
        <v>17792</v>
      </c>
      <c r="B8260" s="38" t="s">
        <v>8320</v>
      </c>
    </row>
    <row r="8261" spans="1:2" x14ac:dyDescent="0.25">
      <c r="A8261" s="37" t="s">
        <v>17793</v>
      </c>
      <c r="B8261" s="38" t="s">
        <v>8321</v>
      </c>
    </row>
    <row r="8262" spans="1:2" x14ac:dyDescent="0.25">
      <c r="A8262" s="37" t="s">
        <v>17794</v>
      </c>
      <c r="B8262" s="38" t="s">
        <v>8322</v>
      </c>
    </row>
    <row r="8263" spans="1:2" x14ac:dyDescent="0.25">
      <c r="A8263" s="37" t="s">
        <v>17795</v>
      </c>
      <c r="B8263" s="38" t="s">
        <v>8323</v>
      </c>
    </row>
    <row r="8264" spans="1:2" x14ac:dyDescent="0.25">
      <c r="A8264" s="37" t="s">
        <v>17796</v>
      </c>
      <c r="B8264" s="38" t="s">
        <v>8324</v>
      </c>
    </row>
    <row r="8265" spans="1:2" x14ac:dyDescent="0.25">
      <c r="A8265" s="37" t="s">
        <v>17797</v>
      </c>
      <c r="B8265" s="38" t="s">
        <v>8325</v>
      </c>
    </row>
    <row r="8266" spans="1:2" x14ac:dyDescent="0.25">
      <c r="A8266" s="37" t="s">
        <v>17798</v>
      </c>
      <c r="B8266" s="38" t="s">
        <v>8326</v>
      </c>
    </row>
    <row r="8267" spans="1:2" x14ac:dyDescent="0.25">
      <c r="A8267" s="37" t="s">
        <v>17799</v>
      </c>
      <c r="B8267" s="38" t="s">
        <v>8327</v>
      </c>
    </row>
    <row r="8268" spans="1:2" x14ac:dyDescent="0.25">
      <c r="A8268" s="37" t="s">
        <v>17800</v>
      </c>
      <c r="B8268" s="38" t="s">
        <v>8328</v>
      </c>
    </row>
    <row r="8269" spans="1:2" x14ac:dyDescent="0.25">
      <c r="A8269" s="37" t="s">
        <v>17801</v>
      </c>
      <c r="B8269" s="38" t="s">
        <v>8329</v>
      </c>
    </row>
    <row r="8270" spans="1:2" x14ac:dyDescent="0.25">
      <c r="A8270" s="37" t="s">
        <v>17802</v>
      </c>
      <c r="B8270" s="38" t="s">
        <v>8330</v>
      </c>
    </row>
    <row r="8271" spans="1:2" x14ac:dyDescent="0.25">
      <c r="A8271" s="37" t="s">
        <v>17803</v>
      </c>
      <c r="B8271" s="38" t="s">
        <v>8331</v>
      </c>
    </row>
    <row r="8272" spans="1:2" x14ac:dyDescent="0.25">
      <c r="A8272" s="37" t="s">
        <v>17804</v>
      </c>
      <c r="B8272" s="38" t="s">
        <v>8332</v>
      </c>
    </row>
    <row r="8273" spans="1:2" x14ac:dyDescent="0.25">
      <c r="A8273" s="37" t="s">
        <v>17805</v>
      </c>
      <c r="B8273" s="38" t="s">
        <v>8333</v>
      </c>
    </row>
    <row r="8274" spans="1:2" x14ac:dyDescent="0.25">
      <c r="A8274" s="37" t="s">
        <v>17806</v>
      </c>
      <c r="B8274" s="38" t="s">
        <v>8334</v>
      </c>
    </row>
    <row r="8275" spans="1:2" x14ac:dyDescent="0.25">
      <c r="A8275" s="37" t="s">
        <v>17807</v>
      </c>
      <c r="B8275" s="38" t="s">
        <v>8335</v>
      </c>
    </row>
    <row r="8276" spans="1:2" x14ac:dyDescent="0.25">
      <c r="A8276" s="37" t="s">
        <v>17808</v>
      </c>
      <c r="B8276" s="38" t="s">
        <v>8336</v>
      </c>
    </row>
    <row r="8277" spans="1:2" x14ac:dyDescent="0.25">
      <c r="A8277" s="37" t="s">
        <v>17809</v>
      </c>
      <c r="B8277" s="38" t="s">
        <v>8337</v>
      </c>
    </row>
    <row r="8278" spans="1:2" x14ac:dyDescent="0.25">
      <c r="A8278" s="37" t="s">
        <v>17810</v>
      </c>
      <c r="B8278" s="38" t="s">
        <v>8338</v>
      </c>
    </row>
    <row r="8279" spans="1:2" x14ac:dyDescent="0.25">
      <c r="A8279" s="37" t="s">
        <v>17811</v>
      </c>
      <c r="B8279" s="38" t="s">
        <v>8339</v>
      </c>
    </row>
    <row r="8280" spans="1:2" x14ac:dyDescent="0.25">
      <c r="A8280" s="37" t="s">
        <v>17812</v>
      </c>
      <c r="B8280" s="38" t="s">
        <v>8340</v>
      </c>
    </row>
    <row r="8281" spans="1:2" x14ac:dyDescent="0.25">
      <c r="A8281" s="37" t="s">
        <v>17813</v>
      </c>
      <c r="B8281" s="38" t="s">
        <v>8341</v>
      </c>
    </row>
    <row r="8282" spans="1:2" x14ac:dyDescent="0.25">
      <c r="A8282" s="37" t="s">
        <v>17814</v>
      </c>
      <c r="B8282" s="38" t="s">
        <v>8342</v>
      </c>
    </row>
    <row r="8283" spans="1:2" x14ac:dyDescent="0.25">
      <c r="A8283" s="37" t="s">
        <v>17815</v>
      </c>
      <c r="B8283" s="38" t="s">
        <v>8343</v>
      </c>
    </row>
    <row r="8284" spans="1:2" x14ac:dyDescent="0.25">
      <c r="A8284" s="37" t="s">
        <v>17816</v>
      </c>
      <c r="B8284" s="38" t="s">
        <v>8344</v>
      </c>
    </row>
    <row r="8285" spans="1:2" x14ac:dyDescent="0.25">
      <c r="A8285" s="37" t="s">
        <v>17817</v>
      </c>
      <c r="B8285" s="38" t="s">
        <v>8345</v>
      </c>
    </row>
    <row r="8286" spans="1:2" x14ac:dyDescent="0.25">
      <c r="A8286" s="37" t="s">
        <v>17818</v>
      </c>
      <c r="B8286" s="38" t="s">
        <v>8346</v>
      </c>
    </row>
    <row r="8287" spans="1:2" x14ac:dyDescent="0.25">
      <c r="A8287" s="37" t="s">
        <v>17819</v>
      </c>
      <c r="B8287" s="38" t="s">
        <v>8347</v>
      </c>
    </row>
    <row r="8288" spans="1:2" x14ac:dyDescent="0.25">
      <c r="A8288" s="37" t="s">
        <v>17820</v>
      </c>
      <c r="B8288" s="38" t="s">
        <v>8348</v>
      </c>
    </row>
    <row r="8289" spans="1:2" x14ac:dyDescent="0.25">
      <c r="A8289" s="37" t="s">
        <v>17821</v>
      </c>
      <c r="B8289" s="38" t="s">
        <v>8349</v>
      </c>
    </row>
    <row r="8290" spans="1:2" x14ac:dyDescent="0.25">
      <c r="A8290" s="37" t="s">
        <v>17822</v>
      </c>
      <c r="B8290" s="38" t="s">
        <v>8350</v>
      </c>
    </row>
    <row r="8291" spans="1:2" x14ac:dyDescent="0.25">
      <c r="A8291" s="37" t="s">
        <v>17823</v>
      </c>
      <c r="B8291" s="38" t="s">
        <v>8351</v>
      </c>
    </row>
    <row r="8292" spans="1:2" x14ac:dyDescent="0.25">
      <c r="A8292" s="37" t="s">
        <v>17824</v>
      </c>
      <c r="B8292" s="38" t="s">
        <v>8352</v>
      </c>
    </row>
    <row r="8293" spans="1:2" x14ac:dyDescent="0.25">
      <c r="A8293" s="37" t="s">
        <v>17825</v>
      </c>
      <c r="B8293" s="38" t="s">
        <v>8353</v>
      </c>
    </row>
    <row r="8294" spans="1:2" x14ac:dyDescent="0.25">
      <c r="A8294" s="37" t="s">
        <v>17826</v>
      </c>
      <c r="B8294" s="38" t="s">
        <v>8354</v>
      </c>
    </row>
    <row r="8295" spans="1:2" x14ac:dyDescent="0.25">
      <c r="A8295" s="37" t="s">
        <v>17827</v>
      </c>
      <c r="B8295" s="38" t="s">
        <v>8355</v>
      </c>
    </row>
    <row r="8296" spans="1:2" x14ac:dyDescent="0.25">
      <c r="A8296" s="37" t="s">
        <v>17828</v>
      </c>
      <c r="B8296" s="38" t="s">
        <v>8356</v>
      </c>
    </row>
    <row r="8297" spans="1:2" x14ac:dyDescent="0.25">
      <c r="A8297" s="37" t="s">
        <v>17829</v>
      </c>
      <c r="B8297" s="38" t="s">
        <v>8357</v>
      </c>
    </row>
    <row r="8298" spans="1:2" x14ac:dyDescent="0.25">
      <c r="A8298" s="37" t="s">
        <v>17830</v>
      </c>
      <c r="B8298" s="38" t="s">
        <v>8358</v>
      </c>
    </row>
    <row r="8299" spans="1:2" x14ac:dyDescent="0.25">
      <c r="A8299" s="37" t="s">
        <v>17831</v>
      </c>
      <c r="B8299" s="38" t="s">
        <v>8359</v>
      </c>
    </row>
    <row r="8300" spans="1:2" x14ac:dyDescent="0.25">
      <c r="A8300" s="37" t="s">
        <v>17832</v>
      </c>
      <c r="B8300" s="38" t="s">
        <v>8360</v>
      </c>
    </row>
    <row r="8301" spans="1:2" x14ac:dyDescent="0.25">
      <c r="A8301" s="37" t="s">
        <v>17833</v>
      </c>
      <c r="B8301" s="38" t="s">
        <v>8361</v>
      </c>
    </row>
    <row r="8302" spans="1:2" x14ac:dyDescent="0.25">
      <c r="A8302" s="37" t="s">
        <v>17834</v>
      </c>
      <c r="B8302" s="38" t="s">
        <v>8362</v>
      </c>
    </row>
    <row r="8303" spans="1:2" x14ac:dyDescent="0.25">
      <c r="A8303" s="37" t="s">
        <v>17835</v>
      </c>
      <c r="B8303" s="38" t="s">
        <v>8363</v>
      </c>
    </row>
    <row r="8304" spans="1:2" x14ac:dyDescent="0.25">
      <c r="A8304" s="37" t="s">
        <v>17836</v>
      </c>
      <c r="B8304" s="38" t="s">
        <v>8364</v>
      </c>
    </row>
    <row r="8305" spans="1:2" x14ac:dyDescent="0.25">
      <c r="A8305" s="37" t="s">
        <v>17837</v>
      </c>
      <c r="B8305" s="38" t="s">
        <v>8365</v>
      </c>
    </row>
    <row r="8306" spans="1:2" x14ac:dyDescent="0.25">
      <c r="A8306" s="37" t="s">
        <v>17838</v>
      </c>
      <c r="B8306" s="38" t="s">
        <v>8366</v>
      </c>
    </row>
    <row r="8307" spans="1:2" x14ac:dyDescent="0.25">
      <c r="A8307" s="37" t="s">
        <v>17839</v>
      </c>
      <c r="B8307" s="38" t="s">
        <v>8367</v>
      </c>
    </row>
    <row r="8308" spans="1:2" x14ac:dyDescent="0.25">
      <c r="A8308" s="37" t="s">
        <v>17840</v>
      </c>
      <c r="B8308" s="38" t="s">
        <v>8368</v>
      </c>
    </row>
    <row r="8309" spans="1:2" x14ac:dyDescent="0.25">
      <c r="A8309" s="37" t="s">
        <v>17841</v>
      </c>
      <c r="B8309" s="38" t="s">
        <v>8369</v>
      </c>
    </row>
    <row r="8310" spans="1:2" x14ac:dyDescent="0.25">
      <c r="A8310" s="37" t="s">
        <v>17842</v>
      </c>
      <c r="B8310" s="38" t="s">
        <v>8370</v>
      </c>
    </row>
    <row r="8311" spans="1:2" x14ac:dyDescent="0.25">
      <c r="A8311" s="37" t="s">
        <v>17843</v>
      </c>
      <c r="B8311" s="38" t="s">
        <v>8371</v>
      </c>
    </row>
    <row r="8312" spans="1:2" x14ac:dyDescent="0.25">
      <c r="A8312" s="37" t="s">
        <v>17844</v>
      </c>
      <c r="B8312" s="38" t="s">
        <v>8372</v>
      </c>
    </row>
    <row r="8313" spans="1:2" x14ac:dyDescent="0.25">
      <c r="A8313" s="37" t="s">
        <v>17845</v>
      </c>
      <c r="B8313" s="38" t="s">
        <v>8373</v>
      </c>
    </row>
    <row r="8314" spans="1:2" x14ac:dyDescent="0.25">
      <c r="A8314" s="37" t="s">
        <v>17846</v>
      </c>
      <c r="B8314" s="38" t="s">
        <v>8374</v>
      </c>
    </row>
    <row r="8315" spans="1:2" x14ac:dyDescent="0.25">
      <c r="A8315" s="37" t="s">
        <v>17847</v>
      </c>
      <c r="B8315" s="38" t="s">
        <v>8375</v>
      </c>
    </row>
    <row r="8316" spans="1:2" x14ac:dyDescent="0.25">
      <c r="A8316" s="37" t="s">
        <v>17848</v>
      </c>
      <c r="B8316" s="38" t="s">
        <v>8376</v>
      </c>
    </row>
    <row r="8317" spans="1:2" x14ac:dyDescent="0.25">
      <c r="A8317" s="37" t="s">
        <v>17849</v>
      </c>
      <c r="B8317" s="38" t="s">
        <v>8377</v>
      </c>
    </row>
    <row r="8318" spans="1:2" x14ac:dyDescent="0.25">
      <c r="A8318" s="37" t="s">
        <v>17850</v>
      </c>
      <c r="B8318" s="38" t="s">
        <v>8378</v>
      </c>
    </row>
    <row r="8319" spans="1:2" x14ac:dyDescent="0.25">
      <c r="A8319" s="37" t="s">
        <v>17851</v>
      </c>
      <c r="B8319" s="38" t="s">
        <v>8379</v>
      </c>
    </row>
    <row r="8320" spans="1:2" x14ac:dyDescent="0.25">
      <c r="A8320" s="37" t="s">
        <v>17852</v>
      </c>
      <c r="B8320" s="38" t="s">
        <v>8380</v>
      </c>
    </row>
    <row r="8321" spans="1:2" x14ac:dyDescent="0.25">
      <c r="A8321" s="37" t="s">
        <v>17853</v>
      </c>
      <c r="B8321" s="38" t="s">
        <v>8381</v>
      </c>
    </row>
    <row r="8322" spans="1:2" x14ac:dyDescent="0.25">
      <c r="A8322" s="37" t="s">
        <v>17854</v>
      </c>
      <c r="B8322" s="38" t="s">
        <v>8382</v>
      </c>
    </row>
    <row r="8323" spans="1:2" x14ac:dyDescent="0.25">
      <c r="A8323" s="37" t="s">
        <v>17855</v>
      </c>
      <c r="B8323" s="38" t="s">
        <v>8383</v>
      </c>
    </row>
    <row r="8324" spans="1:2" x14ac:dyDescent="0.25">
      <c r="A8324" s="37" t="s">
        <v>17856</v>
      </c>
      <c r="B8324" s="38" t="s">
        <v>8384</v>
      </c>
    </row>
    <row r="8325" spans="1:2" x14ac:dyDescent="0.25">
      <c r="A8325" s="37" t="s">
        <v>17857</v>
      </c>
      <c r="B8325" s="38" t="s">
        <v>8385</v>
      </c>
    </row>
    <row r="8326" spans="1:2" x14ac:dyDescent="0.25">
      <c r="A8326" s="37" t="s">
        <v>17858</v>
      </c>
      <c r="B8326" s="38" t="s">
        <v>8386</v>
      </c>
    </row>
    <row r="8327" spans="1:2" x14ac:dyDescent="0.25">
      <c r="A8327" s="37" t="s">
        <v>17859</v>
      </c>
      <c r="B8327" s="38" t="s">
        <v>8387</v>
      </c>
    </row>
    <row r="8328" spans="1:2" x14ac:dyDescent="0.25">
      <c r="A8328" s="37" t="s">
        <v>17860</v>
      </c>
      <c r="B8328" s="38" t="s">
        <v>8388</v>
      </c>
    </row>
    <row r="8329" spans="1:2" x14ac:dyDescent="0.25">
      <c r="A8329" s="37" t="s">
        <v>17861</v>
      </c>
      <c r="B8329" s="38" t="s">
        <v>8389</v>
      </c>
    </row>
    <row r="8330" spans="1:2" x14ac:dyDescent="0.25">
      <c r="A8330" s="37" t="s">
        <v>17862</v>
      </c>
      <c r="B8330" s="38" t="s">
        <v>8390</v>
      </c>
    </row>
    <row r="8331" spans="1:2" x14ac:dyDescent="0.25">
      <c r="A8331" s="37" t="s">
        <v>17863</v>
      </c>
      <c r="B8331" s="38" t="s">
        <v>8391</v>
      </c>
    </row>
    <row r="8332" spans="1:2" x14ac:dyDescent="0.25">
      <c r="A8332" s="37" t="s">
        <v>17864</v>
      </c>
      <c r="B8332" s="38" t="s">
        <v>8392</v>
      </c>
    </row>
    <row r="8333" spans="1:2" x14ac:dyDescent="0.25">
      <c r="A8333" s="37" t="s">
        <v>17865</v>
      </c>
      <c r="B8333" s="38" t="s">
        <v>8393</v>
      </c>
    </row>
    <row r="8334" spans="1:2" x14ac:dyDescent="0.25">
      <c r="A8334" s="37" t="s">
        <v>17866</v>
      </c>
      <c r="B8334" s="38" t="s">
        <v>8394</v>
      </c>
    </row>
    <row r="8335" spans="1:2" x14ac:dyDescent="0.25">
      <c r="A8335" s="37" t="s">
        <v>17867</v>
      </c>
      <c r="B8335" s="38" t="s">
        <v>8395</v>
      </c>
    </row>
    <row r="8336" spans="1:2" x14ac:dyDescent="0.25">
      <c r="A8336" s="37" t="s">
        <v>17868</v>
      </c>
      <c r="B8336" s="38" t="s">
        <v>8396</v>
      </c>
    </row>
    <row r="8337" spans="1:2" x14ac:dyDescent="0.25">
      <c r="A8337" s="37" t="s">
        <v>17869</v>
      </c>
      <c r="B8337" s="38" t="s">
        <v>8397</v>
      </c>
    </row>
    <row r="8338" spans="1:2" x14ac:dyDescent="0.25">
      <c r="A8338" s="37" t="s">
        <v>17870</v>
      </c>
      <c r="B8338" s="38" t="s">
        <v>8398</v>
      </c>
    </row>
    <row r="8339" spans="1:2" x14ac:dyDescent="0.25">
      <c r="A8339" s="37" t="s">
        <v>17871</v>
      </c>
      <c r="B8339" s="38" t="s">
        <v>8399</v>
      </c>
    </row>
    <row r="8340" spans="1:2" x14ac:dyDescent="0.25">
      <c r="A8340" s="37" t="s">
        <v>17872</v>
      </c>
      <c r="B8340" s="38" t="s">
        <v>8400</v>
      </c>
    </row>
    <row r="8341" spans="1:2" x14ac:dyDescent="0.25">
      <c r="A8341" s="37" t="s">
        <v>17873</v>
      </c>
      <c r="B8341" s="38" t="s">
        <v>8401</v>
      </c>
    </row>
    <row r="8342" spans="1:2" x14ac:dyDescent="0.25">
      <c r="A8342" s="37" t="s">
        <v>17874</v>
      </c>
      <c r="B8342" s="38" t="s">
        <v>8402</v>
      </c>
    </row>
    <row r="8343" spans="1:2" x14ac:dyDescent="0.25">
      <c r="A8343" s="37" t="s">
        <v>17875</v>
      </c>
      <c r="B8343" s="38" t="s">
        <v>8403</v>
      </c>
    </row>
    <row r="8344" spans="1:2" x14ac:dyDescent="0.25">
      <c r="A8344" s="37" t="s">
        <v>17876</v>
      </c>
      <c r="B8344" s="38" t="s">
        <v>8404</v>
      </c>
    </row>
    <row r="8345" spans="1:2" x14ac:dyDescent="0.25">
      <c r="A8345" s="37" t="s">
        <v>17877</v>
      </c>
      <c r="B8345" s="38" t="s">
        <v>8405</v>
      </c>
    </row>
    <row r="8346" spans="1:2" x14ac:dyDescent="0.25">
      <c r="A8346" s="37" t="s">
        <v>17878</v>
      </c>
      <c r="B8346" s="38" t="s">
        <v>8406</v>
      </c>
    </row>
    <row r="8347" spans="1:2" x14ac:dyDescent="0.25">
      <c r="A8347" s="37" t="s">
        <v>17879</v>
      </c>
      <c r="B8347" s="38" t="s">
        <v>8407</v>
      </c>
    </row>
    <row r="8348" spans="1:2" x14ac:dyDescent="0.25">
      <c r="A8348" s="37" t="s">
        <v>17880</v>
      </c>
      <c r="B8348" s="38" t="s">
        <v>8408</v>
      </c>
    </row>
    <row r="8349" spans="1:2" x14ac:dyDescent="0.25">
      <c r="A8349" s="37" t="s">
        <v>17881</v>
      </c>
      <c r="B8349" s="38" t="s">
        <v>8409</v>
      </c>
    </row>
    <row r="8350" spans="1:2" x14ac:dyDescent="0.25">
      <c r="A8350" s="37" t="s">
        <v>17882</v>
      </c>
      <c r="B8350" s="38" t="s">
        <v>8410</v>
      </c>
    </row>
    <row r="8351" spans="1:2" x14ac:dyDescent="0.25">
      <c r="A8351" s="37" t="s">
        <v>17883</v>
      </c>
      <c r="B8351" s="38" t="s">
        <v>8411</v>
      </c>
    </row>
    <row r="8352" spans="1:2" x14ac:dyDescent="0.25">
      <c r="A8352" s="37" t="s">
        <v>17884</v>
      </c>
      <c r="B8352" s="38" t="s">
        <v>8412</v>
      </c>
    </row>
    <row r="8353" spans="1:2" x14ac:dyDescent="0.25">
      <c r="A8353" s="37" t="s">
        <v>17885</v>
      </c>
      <c r="B8353" s="38" t="s">
        <v>8413</v>
      </c>
    </row>
    <row r="8354" spans="1:2" x14ac:dyDescent="0.25">
      <c r="A8354" s="37" t="s">
        <v>17886</v>
      </c>
      <c r="B8354" s="38" t="s">
        <v>8414</v>
      </c>
    </row>
    <row r="8355" spans="1:2" x14ac:dyDescent="0.25">
      <c r="A8355" s="37" t="s">
        <v>17887</v>
      </c>
      <c r="B8355" s="38" t="s">
        <v>8415</v>
      </c>
    </row>
    <row r="8356" spans="1:2" x14ac:dyDescent="0.25">
      <c r="A8356" s="37" t="s">
        <v>17888</v>
      </c>
      <c r="B8356" s="38" t="s">
        <v>8416</v>
      </c>
    </row>
    <row r="8357" spans="1:2" x14ac:dyDescent="0.25">
      <c r="A8357" s="37" t="s">
        <v>17889</v>
      </c>
      <c r="B8357" s="38" t="s">
        <v>8417</v>
      </c>
    </row>
    <row r="8358" spans="1:2" x14ac:dyDescent="0.25">
      <c r="A8358" s="37" t="s">
        <v>17890</v>
      </c>
      <c r="B8358" s="38" t="s">
        <v>8418</v>
      </c>
    </row>
    <row r="8359" spans="1:2" x14ac:dyDescent="0.25">
      <c r="A8359" s="37" t="s">
        <v>17891</v>
      </c>
      <c r="B8359" s="38" t="s">
        <v>8419</v>
      </c>
    </row>
    <row r="8360" spans="1:2" x14ac:dyDescent="0.25">
      <c r="A8360" s="37" t="s">
        <v>17892</v>
      </c>
      <c r="B8360" s="38" t="s">
        <v>8420</v>
      </c>
    </row>
    <row r="8361" spans="1:2" x14ac:dyDescent="0.25">
      <c r="A8361" s="37" t="s">
        <v>17893</v>
      </c>
      <c r="B8361" s="38" t="s">
        <v>8421</v>
      </c>
    </row>
    <row r="8362" spans="1:2" x14ac:dyDescent="0.25">
      <c r="A8362" s="37" t="s">
        <v>17894</v>
      </c>
      <c r="B8362" s="38" t="s">
        <v>8422</v>
      </c>
    </row>
    <row r="8363" spans="1:2" x14ac:dyDescent="0.25">
      <c r="A8363" s="37" t="s">
        <v>17895</v>
      </c>
      <c r="B8363" s="38" t="s">
        <v>8423</v>
      </c>
    </row>
    <row r="8364" spans="1:2" x14ac:dyDescent="0.25">
      <c r="A8364" s="37" t="s">
        <v>17896</v>
      </c>
      <c r="B8364" s="38" t="s">
        <v>8424</v>
      </c>
    </row>
    <row r="8365" spans="1:2" x14ac:dyDescent="0.25">
      <c r="A8365" s="37" t="s">
        <v>17897</v>
      </c>
      <c r="B8365" s="38" t="s">
        <v>8425</v>
      </c>
    </row>
    <row r="8366" spans="1:2" x14ac:dyDescent="0.25">
      <c r="A8366" s="37" t="s">
        <v>17898</v>
      </c>
      <c r="B8366" s="38" t="s">
        <v>8426</v>
      </c>
    </row>
    <row r="8367" spans="1:2" x14ac:dyDescent="0.25">
      <c r="A8367" s="37" t="s">
        <v>17899</v>
      </c>
      <c r="B8367" s="38" t="s">
        <v>8427</v>
      </c>
    </row>
    <row r="8368" spans="1:2" x14ac:dyDescent="0.25">
      <c r="A8368" s="37" t="s">
        <v>17900</v>
      </c>
      <c r="B8368" s="38" t="s">
        <v>8428</v>
      </c>
    </row>
    <row r="8369" spans="1:2" x14ac:dyDescent="0.25">
      <c r="A8369" s="37" t="s">
        <v>17901</v>
      </c>
      <c r="B8369" s="38" t="s">
        <v>8429</v>
      </c>
    </row>
    <row r="8370" spans="1:2" x14ac:dyDescent="0.25">
      <c r="A8370" s="37" t="s">
        <v>17902</v>
      </c>
      <c r="B8370" s="38" t="s">
        <v>8430</v>
      </c>
    </row>
    <row r="8371" spans="1:2" x14ac:dyDescent="0.25">
      <c r="A8371" s="37" t="s">
        <v>17903</v>
      </c>
      <c r="B8371" s="38" t="s">
        <v>8431</v>
      </c>
    </row>
    <row r="8372" spans="1:2" x14ac:dyDescent="0.25">
      <c r="A8372" s="37" t="s">
        <v>17904</v>
      </c>
      <c r="B8372" s="38" t="s">
        <v>8432</v>
      </c>
    </row>
    <row r="8373" spans="1:2" x14ac:dyDescent="0.25">
      <c r="A8373" s="37" t="s">
        <v>17905</v>
      </c>
      <c r="B8373" s="38" t="s">
        <v>8433</v>
      </c>
    </row>
    <row r="8374" spans="1:2" x14ac:dyDescent="0.25">
      <c r="A8374" s="37" t="s">
        <v>17906</v>
      </c>
      <c r="B8374" s="38" t="s">
        <v>8434</v>
      </c>
    </row>
    <row r="8375" spans="1:2" x14ac:dyDescent="0.25">
      <c r="A8375" s="37" t="s">
        <v>17907</v>
      </c>
      <c r="B8375" s="38" t="s">
        <v>8435</v>
      </c>
    </row>
    <row r="8376" spans="1:2" x14ac:dyDescent="0.25">
      <c r="A8376" s="37" t="s">
        <v>17908</v>
      </c>
      <c r="B8376" s="38" t="s">
        <v>8436</v>
      </c>
    </row>
    <row r="8377" spans="1:2" x14ac:dyDescent="0.25">
      <c r="A8377" s="37" t="s">
        <v>17909</v>
      </c>
      <c r="B8377" s="38" t="s">
        <v>8437</v>
      </c>
    </row>
    <row r="8378" spans="1:2" x14ac:dyDescent="0.25">
      <c r="A8378" s="37" t="s">
        <v>17910</v>
      </c>
      <c r="B8378" s="38" t="s">
        <v>8438</v>
      </c>
    </row>
    <row r="8379" spans="1:2" x14ac:dyDescent="0.25">
      <c r="A8379" s="37" t="s">
        <v>17911</v>
      </c>
      <c r="B8379" s="38" t="s">
        <v>8439</v>
      </c>
    </row>
    <row r="8380" spans="1:2" x14ac:dyDescent="0.25">
      <c r="A8380" s="37" t="s">
        <v>17912</v>
      </c>
      <c r="B8380" s="38" t="s">
        <v>8440</v>
      </c>
    </row>
    <row r="8381" spans="1:2" x14ac:dyDescent="0.25">
      <c r="A8381" s="37" t="s">
        <v>17913</v>
      </c>
      <c r="B8381" s="38" t="s">
        <v>8441</v>
      </c>
    </row>
    <row r="8382" spans="1:2" x14ac:dyDescent="0.25">
      <c r="A8382" s="37" t="s">
        <v>17914</v>
      </c>
      <c r="B8382" s="38" t="s">
        <v>8442</v>
      </c>
    </row>
    <row r="8383" spans="1:2" x14ac:dyDescent="0.25">
      <c r="A8383" s="37" t="s">
        <v>17915</v>
      </c>
      <c r="B8383" s="38" t="s">
        <v>8443</v>
      </c>
    </row>
    <row r="8384" spans="1:2" x14ac:dyDescent="0.25">
      <c r="A8384" s="37" t="s">
        <v>17916</v>
      </c>
      <c r="B8384" s="38" t="s">
        <v>8444</v>
      </c>
    </row>
    <row r="8385" spans="1:2" x14ac:dyDescent="0.25">
      <c r="A8385" s="37" t="s">
        <v>17917</v>
      </c>
      <c r="B8385" s="38" t="s">
        <v>8445</v>
      </c>
    </row>
    <row r="8386" spans="1:2" x14ac:dyDescent="0.25">
      <c r="A8386" s="37" t="s">
        <v>17918</v>
      </c>
      <c r="B8386" s="38" t="s">
        <v>8446</v>
      </c>
    </row>
    <row r="8387" spans="1:2" x14ac:dyDescent="0.25">
      <c r="A8387" s="37" t="s">
        <v>17919</v>
      </c>
      <c r="B8387" s="38" t="s">
        <v>8447</v>
      </c>
    </row>
    <row r="8388" spans="1:2" x14ac:dyDescent="0.25">
      <c r="A8388" s="37" t="s">
        <v>17920</v>
      </c>
      <c r="B8388" s="38" t="s">
        <v>8448</v>
      </c>
    </row>
    <row r="8389" spans="1:2" x14ac:dyDescent="0.25">
      <c r="A8389" s="37" t="s">
        <v>17921</v>
      </c>
      <c r="B8389" s="38" t="s">
        <v>8449</v>
      </c>
    </row>
    <row r="8390" spans="1:2" x14ac:dyDescent="0.25">
      <c r="A8390" s="37" t="s">
        <v>17922</v>
      </c>
      <c r="B8390" s="38" t="s">
        <v>8450</v>
      </c>
    </row>
    <row r="8391" spans="1:2" x14ac:dyDescent="0.25">
      <c r="A8391" s="37" t="s">
        <v>17923</v>
      </c>
      <c r="B8391" s="38" t="s">
        <v>8451</v>
      </c>
    </row>
    <row r="8392" spans="1:2" x14ac:dyDescent="0.25">
      <c r="A8392" s="37" t="s">
        <v>17924</v>
      </c>
      <c r="B8392" s="38" t="s">
        <v>8452</v>
      </c>
    </row>
    <row r="8393" spans="1:2" x14ac:dyDescent="0.25">
      <c r="A8393" s="37" t="s">
        <v>17925</v>
      </c>
      <c r="B8393" s="38" t="s">
        <v>8453</v>
      </c>
    </row>
    <row r="8394" spans="1:2" x14ac:dyDescent="0.25">
      <c r="A8394" s="37" t="s">
        <v>17926</v>
      </c>
      <c r="B8394" s="38" t="s">
        <v>8454</v>
      </c>
    </row>
    <row r="8395" spans="1:2" x14ac:dyDescent="0.25">
      <c r="A8395" s="37" t="s">
        <v>17927</v>
      </c>
      <c r="B8395" s="38" t="s">
        <v>8455</v>
      </c>
    </row>
    <row r="8396" spans="1:2" x14ac:dyDescent="0.25">
      <c r="A8396" s="37" t="s">
        <v>17928</v>
      </c>
      <c r="B8396" s="38" t="s">
        <v>8456</v>
      </c>
    </row>
    <row r="8397" spans="1:2" x14ac:dyDescent="0.25">
      <c r="A8397" s="37" t="s">
        <v>17929</v>
      </c>
      <c r="B8397" s="38" t="s">
        <v>8457</v>
      </c>
    </row>
    <row r="8398" spans="1:2" x14ac:dyDescent="0.25">
      <c r="A8398" s="37" t="s">
        <v>17930</v>
      </c>
      <c r="B8398" s="38" t="s">
        <v>8458</v>
      </c>
    </row>
    <row r="8399" spans="1:2" x14ac:dyDescent="0.25">
      <c r="A8399" s="37" t="s">
        <v>17931</v>
      </c>
      <c r="B8399" s="38" t="s">
        <v>8459</v>
      </c>
    </row>
    <row r="8400" spans="1:2" x14ac:dyDescent="0.25">
      <c r="A8400" s="37" t="s">
        <v>17932</v>
      </c>
      <c r="B8400" s="38" t="s">
        <v>8460</v>
      </c>
    </row>
    <row r="8401" spans="1:2" x14ac:dyDescent="0.25">
      <c r="A8401" s="37" t="s">
        <v>17933</v>
      </c>
      <c r="B8401" s="38" t="s">
        <v>8461</v>
      </c>
    </row>
    <row r="8402" spans="1:2" x14ac:dyDescent="0.25">
      <c r="A8402" s="37" t="s">
        <v>17934</v>
      </c>
      <c r="B8402" s="38" t="s">
        <v>8462</v>
      </c>
    </row>
    <row r="8403" spans="1:2" x14ac:dyDescent="0.25">
      <c r="A8403" s="37" t="s">
        <v>17935</v>
      </c>
      <c r="B8403" s="38" t="s">
        <v>8463</v>
      </c>
    </row>
    <row r="8404" spans="1:2" x14ac:dyDescent="0.25">
      <c r="A8404" s="37" t="s">
        <v>17936</v>
      </c>
      <c r="B8404" s="38" t="s">
        <v>8464</v>
      </c>
    </row>
    <row r="8405" spans="1:2" x14ac:dyDescent="0.25">
      <c r="A8405" s="37" t="s">
        <v>17937</v>
      </c>
      <c r="B8405" s="38" t="s">
        <v>8465</v>
      </c>
    </row>
    <row r="8406" spans="1:2" x14ac:dyDescent="0.25">
      <c r="A8406" s="37" t="s">
        <v>17938</v>
      </c>
      <c r="B8406" s="38" t="s">
        <v>8466</v>
      </c>
    </row>
    <row r="8407" spans="1:2" x14ac:dyDescent="0.25">
      <c r="A8407" s="37" t="s">
        <v>17939</v>
      </c>
      <c r="B8407" s="38" t="s">
        <v>8467</v>
      </c>
    </row>
    <row r="8408" spans="1:2" x14ac:dyDescent="0.25">
      <c r="A8408" s="37" t="s">
        <v>17940</v>
      </c>
      <c r="B8408" s="38" t="s">
        <v>8468</v>
      </c>
    </row>
    <row r="8409" spans="1:2" x14ac:dyDescent="0.25">
      <c r="A8409" s="37" t="s">
        <v>17941</v>
      </c>
      <c r="B8409" s="38" t="s">
        <v>8469</v>
      </c>
    </row>
    <row r="8410" spans="1:2" x14ac:dyDescent="0.25">
      <c r="A8410" s="37" t="s">
        <v>17942</v>
      </c>
      <c r="B8410" s="38" t="s">
        <v>8470</v>
      </c>
    </row>
    <row r="8411" spans="1:2" x14ac:dyDescent="0.25">
      <c r="A8411" s="37" t="s">
        <v>17943</v>
      </c>
      <c r="B8411" s="38" t="s">
        <v>8471</v>
      </c>
    </row>
    <row r="8412" spans="1:2" x14ac:dyDescent="0.25">
      <c r="A8412" s="37" t="s">
        <v>17944</v>
      </c>
      <c r="B8412" s="38" t="s">
        <v>8472</v>
      </c>
    </row>
    <row r="8413" spans="1:2" x14ac:dyDescent="0.25">
      <c r="A8413" s="37" t="s">
        <v>17945</v>
      </c>
      <c r="B8413" s="38" t="s">
        <v>8473</v>
      </c>
    </row>
    <row r="8414" spans="1:2" x14ac:dyDescent="0.25">
      <c r="A8414" s="37" t="s">
        <v>17946</v>
      </c>
      <c r="B8414" s="38" t="s">
        <v>8474</v>
      </c>
    </row>
    <row r="8415" spans="1:2" x14ac:dyDescent="0.25">
      <c r="A8415" s="37" t="s">
        <v>17947</v>
      </c>
      <c r="B8415" s="38" t="s">
        <v>8475</v>
      </c>
    </row>
    <row r="8416" spans="1:2" x14ac:dyDescent="0.25">
      <c r="A8416" s="37" t="s">
        <v>17948</v>
      </c>
      <c r="B8416" s="38" t="s">
        <v>8476</v>
      </c>
    </row>
    <row r="8417" spans="1:2" x14ac:dyDescent="0.25">
      <c r="A8417" s="37" t="s">
        <v>17949</v>
      </c>
      <c r="B8417" s="38" t="s">
        <v>8477</v>
      </c>
    </row>
    <row r="8418" spans="1:2" x14ac:dyDescent="0.25">
      <c r="A8418" s="37" t="s">
        <v>17950</v>
      </c>
      <c r="B8418" s="38" t="s">
        <v>8478</v>
      </c>
    </row>
    <row r="8419" spans="1:2" x14ac:dyDescent="0.25">
      <c r="A8419" s="37" t="s">
        <v>17951</v>
      </c>
      <c r="B8419" s="38" t="s">
        <v>8479</v>
      </c>
    </row>
    <row r="8420" spans="1:2" x14ac:dyDescent="0.25">
      <c r="A8420" s="37" t="s">
        <v>17952</v>
      </c>
      <c r="B8420" s="38" t="s">
        <v>8480</v>
      </c>
    </row>
    <row r="8421" spans="1:2" x14ac:dyDescent="0.25">
      <c r="A8421" s="37" t="s">
        <v>17953</v>
      </c>
      <c r="B8421" s="38" t="s">
        <v>8481</v>
      </c>
    </row>
    <row r="8422" spans="1:2" x14ac:dyDescent="0.25">
      <c r="A8422" s="37" t="s">
        <v>17954</v>
      </c>
      <c r="B8422" s="38" t="s">
        <v>8482</v>
      </c>
    </row>
    <row r="8423" spans="1:2" x14ac:dyDescent="0.25">
      <c r="A8423" s="37" t="s">
        <v>17955</v>
      </c>
      <c r="B8423" s="38" t="s">
        <v>8483</v>
      </c>
    </row>
    <row r="8424" spans="1:2" x14ac:dyDescent="0.25">
      <c r="A8424" s="37" t="s">
        <v>17956</v>
      </c>
      <c r="B8424" s="38" t="s">
        <v>8484</v>
      </c>
    </row>
    <row r="8425" spans="1:2" x14ac:dyDescent="0.25">
      <c r="A8425" s="37" t="s">
        <v>17957</v>
      </c>
      <c r="B8425" s="38" t="s">
        <v>8485</v>
      </c>
    </row>
    <row r="8426" spans="1:2" x14ac:dyDescent="0.25">
      <c r="A8426" s="37" t="s">
        <v>17958</v>
      </c>
      <c r="B8426" s="38" t="s">
        <v>8486</v>
      </c>
    </row>
    <row r="8427" spans="1:2" x14ac:dyDescent="0.25">
      <c r="A8427" s="37" t="s">
        <v>17959</v>
      </c>
      <c r="B8427" s="38" t="s">
        <v>8487</v>
      </c>
    </row>
    <row r="8428" spans="1:2" x14ac:dyDescent="0.25">
      <c r="A8428" s="37" t="s">
        <v>17960</v>
      </c>
      <c r="B8428" s="38" t="s">
        <v>8488</v>
      </c>
    </row>
    <row r="8429" spans="1:2" x14ac:dyDescent="0.25">
      <c r="A8429" s="37" t="s">
        <v>17961</v>
      </c>
      <c r="B8429" s="38" t="s">
        <v>8489</v>
      </c>
    </row>
    <row r="8430" spans="1:2" x14ac:dyDescent="0.25">
      <c r="A8430" s="37" t="s">
        <v>17962</v>
      </c>
      <c r="B8430" s="38" t="s">
        <v>8490</v>
      </c>
    </row>
    <row r="8431" spans="1:2" x14ac:dyDescent="0.25">
      <c r="A8431" s="37" t="s">
        <v>17963</v>
      </c>
      <c r="B8431" s="38" t="s">
        <v>8491</v>
      </c>
    </row>
    <row r="8432" spans="1:2" x14ac:dyDescent="0.25">
      <c r="A8432" s="37" t="s">
        <v>17964</v>
      </c>
      <c r="B8432" s="38" t="s">
        <v>8492</v>
      </c>
    </row>
    <row r="8433" spans="1:2" x14ac:dyDescent="0.25">
      <c r="A8433" s="37" t="s">
        <v>17965</v>
      </c>
      <c r="B8433" s="38" t="s">
        <v>8493</v>
      </c>
    </row>
    <row r="8434" spans="1:2" x14ac:dyDescent="0.25">
      <c r="A8434" s="37" t="s">
        <v>17966</v>
      </c>
      <c r="B8434" s="38" t="s">
        <v>8494</v>
      </c>
    </row>
    <row r="8435" spans="1:2" x14ac:dyDescent="0.25">
      <c r="A8435" s="37" t="s">
        <v>17967</v>
      </c>
      <c r="B8435" s="38" t="s">
        <v>8495</v>
      </c>
    </row>
    <row r="8436" spans="1:2" x14ac:dyDescent="0.25">
      <c r="A8436" s="37" t="s">
        <v>17968</v>
      </c>
      <c r="B8436" s="38" t="s">
        <v>8496</v>
      </c>
    </row>
    <row r="8437" spans="1:2" x14ac:dyDescent="0.25">
      <c r="A8437" s="37" t="s">
        <v>17969</v>
      </c>
      <c r="B8437" s="38" t="s">
        <v>8497</v>
      </c>
    </row>
    <row r="8438" spans="1:2" x14ac:dyDescent="0.25">
      <c r="A8438" s="37" t="s">
        <v>17970</v>
      </c>
      <c r="B8438" s="38" t="s">
        <v>8498</v>
      </c>
    </row>
    <row r="8439" spans="1:2" x14ac:dyDescent="0.25">
      <c r="A8439" s="37" t="s">
        <v>17971</v>
      </c>
      <c r="B8439" s="38" t="s">
        <v>8499</v>
      </c>
    </row>
    <row r="8440" spans="1:2" x14ac:dyDescent="0.25">
      <c r="A8440" s="37" t="s">
        <v>17972</v>
      </c>
      <c r="B8440" s="38" t="s">
        <v>8500</v>
      </c>
    </row>
    <row r="8441" spans="1:2" x14ac:dyDescent="0.25">
      <c r="A8441" s="37" t="s">
        <v>17973</v>
      </c>
      <c r="B8441" s="38" t="s">
        <v>8501</v>
      </c>
    </row>
    <row r="8442" spans="1:2" x14ac:dyDescent="0.25">
      <c r="A8442" s="37" t="s">
        <v>17974</v>
      </c>
      <c r="B8442" s="38" t="s">
        <v>8502</v>
      </c>
    </row>
    <row r="8443" spans="1:2" x14ac:dyDescent="0.25">
      <c r="A8443" s="37" t="s">
        <v>17975</v>
      </c>
      <c r="B8443" s="38" t="s">
        <v>8503</v>
      </c>
    </row>
    <row r="8444" spans="1:2" x14ac:dyDescent="0.25">
      <c r="A8444" s="37" t="s">
        <v>17976</v>
      </c>
      <c r="B8444" s="38" t="s">
        <v>8504</v>
      </c>
    </row>
    <row r="8445" spans="1:2" x14ac:dyDescent="0.25">
      <c r="A8445" s="37" t="s">
        <v>17977</v>
      </c>
      <c r="B8445" s="38" t="s">
        <v>8505</v>
      </c>
    </row>
    <row r="8446" spans="1:2" x14ac:dyDescent="0.25">
      <c r="A8446" s="37" t="s">
        <v>17978</v>
      </c>
      <c r="B8446" s="38" t="s">
        <v>8506</v>
      </c>
    </row>
    <row r="8447" spans="1:2" x14ac:dyDescent="0.25">
      <c r="A8447" s="37" t="s">
        <v>17979</v>
      </c>
      <c r="B8447" s="38" t="s">
        <v>8507</v>
      </c>
    </row>
    <row r="8448" spans="1:2" x14ac:dyDescent="0.25">
      <c r="A8448" s="37" t="s">
        <v>17980</v>
      </c>
      <c r="B8448" s="38" t="s">
        <v>8508</v>
      </c>
    </row>
    <row r="8449" spans="1:2" x14ac:dyDescent="0.25">
      <c r="A8449" s="37" t="s">
        <v>17981</v>
      </c>
      <c r="B8449" s="38" t="s">
        <v>8509</v>
      </c>
    </row>
    <row r="8450" spans="1:2" x14ac:dyDescent="0.25">
      <c r="A8450" s="37" t="s">
        <v>17982</v>
      </c>
      <c r="B8450" s="38" t="s">
        <v>8510</v>
      </c>
    </row>
    <row r="8451" spans="1:2" x14ac:dyDescent="0.25">
      <c r="A8451" s="37" t="s">
        <v>17983</v>
      </c>
      <c r="B8451" s="38" t="s">
        <v>8511</v>
      </c>
    </row>
    <row r="8452" spans="1:2" x14ac:dyDescent="0.25">
      <c r="A8452" s="37" t="s">
        <v>17984</v>
      </c>
      <c r="B8452" s="38" t="s">
        <v>8512</v>
      </c>
    </row>
    <row r="8453" spans="1:2" x14ac:dyDescent="0.25">
      <c r="A8453" s="37" t="s">
        <v>17985</v>
      </c>
      <c r="B8453" s="38" t="s">
        <v>8513</v>
      </c>
    </row>
    <row r="8454" spans="1:2" x14ac:dyDescent="0.25">
      <c r="A8454" s="37" t="s">
        <v>17986</v>
      </c>
      <c r="B8454" s="38" t="s">
        <v>8514</v>
      </c>
    </row>
    <row r="8455" spans="1:2" x14ac:dyDescent="0.25">
      <c r="A8455" s="37" t="s">
        <v>17987</v>
      </c>
      <c r="B8455" s="38" t="s">
        <v>8515</v>
      </c>
    </row>
    <row r="8456" spans="1:2" x14ac:dyDescent="0.25">
      <c r="A8456" s="37" t="s">
        <v>17988</v>
      </c>
      <c r="B8456" s="38" t="s">
        <v>8516</v>
      </c>
    </row>
    <row r="8457" spans="1:2" x14ac:dyDescent="0.25">
      <c r="A8457" s="37" t="s">
        <v>17989</v>
      </c>
      <c r="B8457" s="38" t="s">
        <v>8517</v>
      </c>
    </row>
    <row r="8458" spans="1:2" x14ac:dyDescent="0.25">
      <c r="A8458" s="37" t="s">
        <v>17990</v>
      </c>
      <c r="B8458" s="38" t="s">
        <v>8518</v>
      </c>
    </row>
    <row r="8459" spans="1:2" x14ac:dyDescent="0.25">
      <c r="A8459" s="37" t="s">
        <v>17991</v>
      </c>
      <c r="B8459" s="38" t="s">
        <v>8519</v>
      </c>
    </row>
    <row r="8460" spans="1:2" x14ac:dyDescent="0.25">
      <c r="A8460" s="37" t="s">
        <v>17992</v>
      </c>
      <c r="B8460" s="38" t="s">
        <v>8520</v>
      </c>
    </row>
    <row r="8461" spans="1:2" x14ac:dyDescent="0.25">
      <c r="A8461" s="37" t="s">
        <v>17993</v>
      </c>
      <c r="B8461" s="38" t="s">
        <v>8521</v>
      </c>
    </row>
    <row r="8462" spans="1:2" x14ac:dyDescent="0.25">
      <c r="A8462" s="37" t="s">
        <v>17994</v>
      </c>
      <c r="B8462" s="38" t="s">
        <v>8522</v>
      </c>
    </row>
    <row r="8463" spans="1:2" x14ac:dyDescent="0.25">
      <c r="A8463" s="37" t="s">
        <v>17995</v>
      </c>
      <c r="B8463" s="38" t="s">
        <v>8523</v>
      </c>
    </row>
    <row r="8464" spans="1:2" x14ac:dyDescent="0.25">
      <c r="A8464" s="37" t="s">
        <v>17996</v>
      </c>
      <c r="B8464" s="38" t="s">
        <v>8524</v>
      </c>
    </row>
    <row r="8465" spans="1:2" x14ac:dyDescent="0.25">
      <c r="A8465" s="37" t="s">
        <v>17997</v>
      </c>
      <c r="B8465" s="38" t="s">
        <v>8525</v>
      </c>
    </row>
    <row r="8466" spans="1:2" x14ac:dyDescent="0.25">
      <c r="A8466" s="37" t="s">
        <v>17998</v>
      </c>
      <c r="B8466" s="38" t="s">
        <v>8526</v>
      </c>
    </row>
    <row r="8467" spans="1:2" x14ac:dyDescent="0.25">
      <c r="A8467" s="37" t="s">
        <v>17999</v>
      </c>
      <c r="B8467" s="38" t="s">
        <v>8527</v>
      </c>
    </row>
    <row r="8468" spans="1:2" x14ac:dyDescent="0.25">
      <c r="A8468" s="37" t="s">
        <v>18000</v>
      </c>
      <c r="B8468" s="38" t="s">
        <v>8528</v>
      </c>
    </row>
    <row r="8469" spans="1:2" x14ac:dyDescent="0.25">
      <c r="A8469" s="37" t="s">
        <v>18001</v>
      </c>
      <c r="B8469" s="38" t="s">
        <v>8529</v>
      </c>
    </row>
    <row r="8470" spans="1:2" x14ac:dyDescent="0.25">
      <c r="A8470" s="37" t="s">
        <v>18002</v>
      </c>
      <c r="B8470" s="38" t="s">
        <v>8530</v>
      </c>
    </row>
    <row r="8471" spans="1:2" x14ac:dyDescent="0.25">
      <c r="A8471" s="37" t="s">
        <v>18003</v>
      </c>
      <c r="B8471" s="38" t="s">
        <v>8531</v>
      </c>
    </row>
    <row r="8472" spans="1:2" x14ac:dyDescent="0.25">
      <c r="A8472" s="37" t="s">
        <v>18004</v>
      </c>
      <c r="B8472" s="38" t="s">
        <v>8532</v>
      </c>
    </row>
    <row r="8473" spans="1:2" x14ac:dyDescent="0.25">
      <c r="A8473" s="37" t="s">
        <v>18005</v>
      </c>
      <c r="B8473" s="38" t="s">
        <v>8533</v>
      </c>
    </row>
    <row r="8474" spans="1:2" x14ac:dyDescent="0.25">
      <c r="A8474" s="37" t="s">
        <v>18006</v>
      </c>
      <c r="B8474" s="38" t="s">
        <v>8534</v>
      </c>
    </row>
    <row r="8475" spans="1:2" x14ac:dyDescent="0.25">
      <c r="A8475" s="37" t="s">
        <v>18007</v>
      </c>
      <c r="B8475" s="38" t="s">
        <v>8535</v>
      </c>
    </row>
    <row r="8476" spans="1:2" x14ac:dyDescent="0.25">
      <c r="A8476" s="37" t="s">
        <v>18008</v>
      </c>
      <c r="B8476" s="38" t="s">
        <v>8536</v>
      </c>
    </row>
    <row r="8477" spans="1:2" x14ac:dyDescent="0.25">
      <c r="A8477" s="37" t="s">
        <v>18009</v>
      </c>
      <c r="B8477" s="38" t="s">
        <v>8537</v>
      </c>
    </row>
    <row r="8478" spans="1:2" x14ac:dyDescent="0.25">
      <c r="A8478" s="37" t="s">
        <v>18010</v>
      </c>
      <c r="B8478" s="38" t="s">
        <v>8538</v>
      </c>
    </row>
    <row r="8479" spans="1:2" x14ac:dyDescent="0.25">
      <c r="A8479" s="37" t="s">
        <v>18011</v>
      </c>
      <c r="B8479" s="38" t="s">
        <v>8539</v>
      </c>
    </row>
    <row r="8480" spans="1:2" x14ac:dyDescent="0.25">
      <c r="A8480" s="37" t="s">
        <v>18012</v>
      </c>
      <c r="B8480" s="38" t="s">
        <v>8540</v>
      </c>
    </row>
    <row r="8481" spans="1:2" x14ac:dyDescent="0.25">
      <c r="A8481" s="37" t="s">
        <v>18013</v>
      </c>
      <c r="B8481" s="38" t="s">
        <v>8541</v>
      </c>
    </row>
    <row r="8482" spans="1:2" x14ac:dyDescent="0.25">
      <c r="A8482" s="37" t="s">
        <v>18014</v>
      </c>
      <c r="B8482" s="38" t="s">
        <v>8542</v>
      </c>
    </row>
    <row r="8483" spans="1:2" x14ac:dyDescent="0.25">
      <c r="A8483" s="37" t="s">
        <v>18015</v>
      </c>
      <c r="B8483" s="38" t="s">
        <v>8543</v>
      </c>
    </row>
    <row r="8484" spans="1:2" x14ac:dyDescent="0.25">
      <c r="A8484" s="37" t="s">
        <v>18016</v>
      </c>
      <c r="B8484" s="38" t="s">
        <v>8544</v>
      </c>
    </row>
    <row r="8485" spans="1:2" x14ac:dyDescent="0.25">
      <c r="A8485" s="37" t="s">
        <v>18017</v>
      </c>
      <c r="B8485" s="38" t="s">
        <v>8545</v>
      </c>
    </row>
    <row r="8486" spans="1:2" x14ac:dyDescent="0.25">
      <c r="A8486" s="37" t="s">
        <v>18018</v>
      </c>
      <c r="B8486" s="38" t="s">
        <v>8546</v>
      </c>
    </row>
    <row r="8487" spans="1:2" x14ac:dyDescent="0.25">
      <c r="A8487" s="37" t="s">
        <v>18019</v>
      </c>
      <c r="B8487" s="38" t="s">
        <v>8547</v>
      </c>
    </row>
    <row r="8488" spans="1:2" x14ac:dyDescent="0.25">
      <c r="A8488" s="37" t="s">
        <v>18020</v>
      </c>
      <c r="B8488" s="38" t="s">
        <v>8548</v>
      </c>
    </row>
    <row r="8489" spans="1:2" x14ac:dyDescent="0.25">
      <c r="A8489" s="37" t="s">
        <v>18021</v>
      </c>
      <c r="B8489" s="38" t="s">
        <v>8549</v>
      </c>
    </row>
    <row r="8490" spans="1:2" x14ac:dyDescent="0.25">
      <c r="A8490" s="37" t="s">
        <v>18022</v>
      </c>
      <c r="B8490" s="38" t="s">
        <v>8550</v>
      </c>
    </row>
    <row r="8491" spans="1:2" x14ac:dyDescent="0.25">
      <c r="A8491" s="37" t="s">
        <v>18023</v>
      </c>
      <c r="B8491" s="38" t="s">
        <v>8551</v>
      </c>
    </row>
    <row r="8492" spans="1:2" x14ac:dyDescent="0.25">
      <c r="A8492" s="37" t="s">
        <v>18024</v>
      </c>
      <c r="B8492" s="38" t="s">
        <v>8552</v>
      </c>
    </row>
    <row r="8493" spans="1:2" x14ac:dyDescent="0.25">
      <c r="A8493" s="37" t="s">
        <v>18025</v>
      </c>
      <c r="B8493" s="38" t="s">
        <v>8553</v>
      </c>
    </row>
    <row r="8494" spans="1:2" x14ac:dyDescent="0.25">
      <c r="A8494" s="37" t="s">
        <v>18026</v>
      </c>
      <c r="B8494" s="38" t="s">
        <v>8554</v>
      </c>
    </row>
    <row r="8495" spans="1:2" x14ac:dyDescent="0.25">
      <c r="A8495" s="37" t="s">
        <v>18027</v>
      </c>
      <c r="B8495" s="38" t="s">
        <v>8555</v>
      </c>
    </row>
    <row r="8496" spans="1:2" x14ac:dyDescent="0.25">
      <c r="A8496" s="37" t="s">
        <v>18028</v>
      </c>
      <c r="B8496" s="38" t="s">
        <v>8556</v>
      </c>
    </row>
    <row r="8497" spans="1:2" x14ac:dyDescent="0.25">
      <c r="A8497" s="37" t="s">
        <v>18029</v>
      </c>
      <c r="B8497" s="38" t="s">
        <v>8557</v>
      </c>
    </row>
    <row r="8498" spans="1:2" x14ac:dyDescent="0.25">
      <c r="A8498" s="37" t="s">
        <v>18030</v>
      </c>
      <c r="B8498" s="38" t="s">
        <v>8558</v>
      </c>
    </row>
    <row r="8499" spans="1:2" x14ac:dyDescent="0.25">
      <c r="A8499" s="37" t="s">
        <v>18031</v>
      </c>
      <c r="B8499" s="38" t="s">
        <v>8559</v>
      </c>
    </row>
    <row r="8500" spans="1:2" x14ac:dyDescent="0.25">
      <c r="A8500" s="37" t="s">
        <v>18032</v>
      </c>
      <c r="B8500" s="38" t="s">
        <v>8560</v>
      </c>
    </row>
    <row r="8501" spans="1:2" x14ac:dyDescent="0.25">
      <c r="A8501" s="37" t="s">
        <v>18033</v>
      </c>
      <c r="B8501" s="38" t="s">
        <v>8561</v>
      </c>
    </row>
    <row r="8502" spans="1:2" x14ac:dyDescent="0.25">
      <c r="A8502" s="37" t="s">
        <v>18034</v>
      </c>
      <c r="B8502" s="38" t="s">
        <v>8562</v>
      </c>
    </row>
    <row r="8503" spans="1:2" x14ac:dyDescent="0.25">
      <c r="A8503" s="37" t="s">
        <v>18035</v>
      </c>
      <c r="B8503" s="38" t="s">
        <v>8563</v>
      </c>
    </row>
    <row r="8504" spans="1:2" x14ac:dyDescent="0.25">
      <c r="A8504" s="37" t="s">
        <v>18036</v>
      </c>
      <c r="B8504" s="38" t="s">
        <v>8564</v>
      </c>
    </row>
    <row r="8505" spans="1:2" x14ac:dyDescent="0.25">
      <c r="A8505" s="37" t="s">
        <v>18037</v>
      </c>
      <c r="B8505" s="38" t="s">
        <v>8565</v>
      </c>
    </row>
    <row r="8506" spans="1:2" x14ac:dyDescent="0.25">
      <c r="A8506" s="37" t="s">
        <v>18038</v>
      </c>
      <c r="B8506" s="38" t="s">
        <v>8566</v>
      </c>
    </row>
    <row r="8507" spans="1:2" x14ac:dyDescent="0.25">
      <c r="A8507" s="37" t="s">
        <v>18039</v>
      </c>
      <c r="B8507" s="38" t="s">
        <v>8567</v>
      </c>
    </row>
    <row r="8508" spans="1:2" x14ac:dyDescent="0.25">
      <c r="A8508" s="37" t="s">
        <v>18040</v>
      </c>
      <c r="B8508" s="38" t="s">
        <v>8568</v>
      </c>
    </row>
    <row r="8509" spans="1:2" x14ac:dyDescent="0.25">
      <c r="A8509" s="37" t="s">
        <v>18041</v>
      </c>
      <c r="B8509" s="38" t="s">
        <v>8569</v>
      </c>
    </row>
    <row r="8510" spans="1:2" x14ac:dyDescent="0.25">
      <c r="A8510" s="37" t="s">
        <v>18042</v>
      </c>
      <c r="B8510" s="38" t="s">
        <v>8570</v>
      </c>
    </row>
    <row r="8511" spans="1:2" x14ac:dyDescent="0.25">
      <c r="A8511" s="37" t="s">
        <v>18043</v>
      </c>
      <c r="B8511" s="38" t="s">
        <v>8571</v>
      </c>
    </row>
    <row r="8512" spans="1:2" x14ac:dyDescent="0.25">
      <c r="A8512" s="37" t="s">
        <v>18044</v>
      </c>
      <c r="B8512" s="38" t="s">
        <v>8572</v>
      </c>
    </row>
    <row r="8513" spans="1:2" x14ac:dyDescent="0.25">
      <c r="A8513" s="37" t="s">
        <v>18045</v>
      </c>
      <c r="B8513" s="38" t="s">
        <v>8573</v>
      </c>
    </row>
    <row r="8514" spans="1:2" x14ac:dyDescent="0.25">
      <c r="A8514" s="37" t="s">
        <v>18046</v>
      </c>
      <c r="B8514" s="38" t="s">
        <v>8574</v>
      </c>
    </row>
    <row r="8515" spans="1:2" x14ac:dyDescent="0.25">
      <c r="A8515" s="37" t="s">
        <v>18047</v>
      </c>
      <c r="B8515" s="38" t="s">
        <v>8575</v>
      </c>
    </row>
    <row r="8516" spans="1:2" x14ac:dyDescent="0.25">
      <c r="A8516" s="37" t="s">
        <v>18048</v>
      </c>
      <c r="B8516" s="38" t="s">
        <v>8576</v>
      </c>
    </row>
    <row r="8517" spans="1:2" x14ac:dyDescent="0.25">
      <c r="A8517" s="37" t="s">
        <v>18049</v>
      </c>
      <c r="B8517" s="38" t="s">
        <v>8577</v>
      </c>
    </row>
    <row r="8518" spans="1:2" x14ac:dyDescent="0.25">
      <c r="A8518" s="37" t="s">
        <v>18050</v>
      </c>
      <c r="B8518" s="38" t="s">
        <v>8578</v>
      </c>
    </row>
    <row r="8519" spans="1:2" x14ac:dyDescent="0.25">
      <c r="A8519" s="37" t="s">
        <v>18051</v>
      </c>
      <c r="B8519" s="38" t="s">
        <v>8579</v>
      </c>
    </row>
    <row r="8520" spans="1:2" x14ac:dyDescent="0.25">
      <c r="A8520" s="37" t="s">
        <v>18052</v>
      </c>
      <c r="B8520" s="38" t="s">
        <v>8580</v>
      </c>
    </row>
    <row r="8521" spans="1:2" x14ac:dyDescent="0.25">
      <c r="A8521" s="37" t="s">
        <v>18053</v>
      </c>
      <c r="B8521" s="38" t="s">
        <v>8581</v>
      </c>
    </row>
    <row r="8522" spans="1:2" x14ac:dyDescent="0.25">
      <c r="A8522" s="37" t="s">
        <v>18054</v>
      </c>
      <c r="B8522" s="38" t="s">
        <v>8582</v>
      </c>
    </row>
    <row r="8523" spans="1:2" x14ac:dyDescent="0.25">
      <c r="A8523" s="37" t="s">
        <v>18055</v>
      </c>
      <c r="B8523" s="38" t="s">
        <v>8583</v>
      </c>
    </row>
    <row r="8524" spans="1:2" x14ac:dyDescent="0.25">
      <c r="A8524" s="37" t="s">
        <v>18056</v>
      </c>
      <c r="B8524" s="38" t="s">
        <v>8584</v>
      </c>
    </row>
    <row r="8525" spans="1:2" x14ac:dyDescent="0.25">
      <c r="A8525" s="37" t="s">
        <v>18057</v>
      </c>
      <c r="B8525" s="38" t="s">
        <v>8585</v>
      </c>
    </row>
    <row r="8526" spans="1:2" x14ac:dyDescent="0.25">
      <c r="A8526" s="37" t="s">
        <v>18058</v>
      </c>
      <c r="B8526" s="38" t="s">
        <v>8586</v>
      </c>
    </row>
    <row r="8527" spans="1:2" x14ac:dyDescent="0.25">
      <c r="A8527" s="37" t="s">
        <v>18059</v>
      </c>
      <c r="B8527" s="38" t="s">
        <v>8587</v>
      </c>
    </row>
    <row r="8528" spans="1:2" x14ac:dyDescent="0.25">
      <c r="A8528" s="37" t="s">
        <v>18060</v>
      </c>
      <c r="B8528" s="38" t="s">
        <v>8588</v>
      </c>
    </row>
    <row r="8529" spans="1:2" x14ac:dyDescent="0.25">
      <c r="A8529" s="37" t="s">
        <v>18061</v>
      </c>
      <c r="B8529" s="38" t="s">
        <v>8589</v>
      </c>
    </row>
    <row r="8530" spans="1:2" x14ac:dyDescent="0.25">
      <c r="A8530" s="37" t="s">
        <v>18062</v>
      </c>
      <c r="B8530" s="38" t="s">
        <v>8590</v>
      </c>
    </row>
    <row r="8531" spans="1:2" x14ac:dyDescent="0.25">
      <c r="A8531" s="37" t="s">
        <v>18063</v>
      </c>
      <c r="B8531" s="38" t="s">
        <v>8591</v>
      </c>
    </row>
    <row r="8532" spans="1:2" x14ac:dyDescent="0.25">
      <c r="A8532" s="37" t="s">
        <v>18064</v>
      </c>
      <c r="B8532" s="38" t="s">
        <v>8592</v>
      </c>
    </row>
    <row r="8533" spans="1:2" x14ac:dyDescent="0.25">
      <c r="A8533" s="37" t="s">
        <v>18065</v>
      </c>
      <c r="B8533" s="38" t="s">
        <v>8593</v>
      </c>
    </row>
    <row r="8534" spans="1:2" x14ac:dyDescent="0.25">
      <c r="A8534" s="37" t="s">
        <v>18066</v>
      </c>
      <c r="B8534" s="38" t="s">
        <v>8594</v>
      </c>
    </row>
    <row r="8535" spans="1:2" x14ac:dyDescent="0.25">
      <c r="A8535" s="37" t="s">
        <v>18067</v>
      </c>
      <c r="B8535" s="38" t="s">
        <v>8595</v>
      </c>
    </row>
    <row r="8536" spans="1:2" x14ac:dyDescent="0.25">
      <c r="A8536" s="37" t="s">
        <v>18068</v>
      </c>
      <c r="B8536" s="38" t="s">
        <v>8596</v>
      </c>
    </row>
    <row r="8537" spans="1:2" x14ac:dyDescent="0.25">
      <c r="A8537" s="37" t="s">
        <v>18069</v>
      </c>
      <c r="B8537" s="38" t="s">
        <v>8597</v>
      </c>
    </row>
    <row r="8538" spans="1:2" x14ac:dyDescent="0.25">
      <c r="A8538" s="37" t="s">
        <v>18070</v>
      </c>
      <c r="B8538" s="38" t="s">
        <v>8598</v>
      </c>
    </row>
    <row r="8539" spans="1:2" x14ac:dyDescent="0.25">
      <c r="A8539" s="37" t="s">
        <v>18071</v>
      </c>
      <c r="B8539" s="38" t="s">
        <v>8599</v>
      </c>
    </row>
    <row r="8540" spans="1:2" x14ac:dyDescent="0.25">
      <c r="A8540" s="37" t="s">
        <v>18072</v>
      </c>
      <c r="B8540" s="38" t="s">
        <v>8600</v>
      </c>
    </row>
    <row r="8541" spans="1:2" x14ac:dyDescent="0.25">
      <c r="A8541" s="37" t="s">
        <v>18073</v>
      </c>
      <c r="B8541" s="38" t="s">
        <v>8601</v>
      </c>
    </row>
    <row r="8542" spans="1:2" x14ac:dyDescent="0.25">
      <c r="A8542" s="37" t="s">
        <v>18074</v>
      </c>
      <c r="B8542" s="38" t="s">
        <v>8602</v>
      </c>
    </row>
    <row r="8543" spans="1:2" x14ac:dyDescent="0.25">
      <c r="A8543" s="37" t="s">
        <v>18075</v>
      </c>
      <c r="B8543" s="38" t="s">
        <v>8603</v>
      </c>
    </row>
    <row r="8544" spans="1:2" x14ac:dyDescent="0.25">
      <c r="A8544" s="37" t="s">
        <v>18076</v>
      </c>
      <c r="B8544" s="38" t="s">
        <v>8604</v>
      </c>
    </row>
    <row r="8545" spans="1:2" x14ac:dyDescent="0.25">
      <c r="A8545" s="37" t="s">
        <v>18077</v>
      </c>
      <c r="B8545" s="38" t="s">
        <v>8605</v>
      </c>
    </row>
    <row r="8546" spans="1:2" x14ac:dyDescent="0.25">
      <c r="A8546" s="37" t="s">
        <v>18078</v>
      </c>
      <c r="B8546" s="38" t="s">
        <v>8606</v>
      </c>
    </row>
    <row r="8547" spans="1:2" x14ac:dyDescent="0.25">
      <c r="A8547" s="37" t="s">
        <v>18079</v>
      </c>
      <c r="B8547" s="38" t="s">
        <v>8607</v>
      </c>
    </row>
    <row r="8548" spans="1:2" x14ac:dyDescent="0.25">
      <c r="A8548" s="37" t="s">
        <v>18080</v>
      </c>
      <c r="B8548" s="38" t="s">
        <v>8608</v>
      </c>
    </row>
    <row r="8549" spans="1:2" x14ac:dyDescent="0.25">
      <c r="A8549" s="37" t="s">
        <v>18081</v>
      </c>
      <c r="B8549" s="38" t="s">
        <v>8609</v>
      </c>
    </row>
    <row r="8550" spans="1:2" x14ac:dyDescent="0.25">
      <c r="A8550" s="37" t="s">
        <v>18082</v>
      </c>
      <c r="B8550" s="38" t="s">
        <v>8610</v>
      </c>
    </row>
    <row r="8551" spans="1:2" x14ac:dyDescent="0.25">
      <c r="A8551" s="37" t="s">
        <v>18083</v>
      </c>
      <c r="B8551" s="38" t="s">
        <v>8611</v>
      </c>
    </row>
    <row r="8552" spans="1:2" x14ac:dyDescent="0.25">
      <c r="A8552" s="37" t="s">
        <v>18084</v>
      </c>
      <c r="B8552" s="38" t="s">
        <v>8612</v>
      </c>
    </row>
    <row r="8553" spans="1:2" x14ac:dyDescent="0.25">
      <c r="A8553" s="37" t="s">
        <v>18085</v>
      </c>
      <c r="B8553" s="38" t="s">
        <v>8613</v>
      </c>
    </row>
    <row r="8554" spans="1:2" x14ac:dyDescent="0.25">
      <c r="A8554" s="37" t="s">
        <v>18086</v>
      </c>
      <c r="B8554" s="38" t="s">
        <v>8614</v>
      </c>
    </row>
    <row r="8555" spans="1:2" x14ac:dyDescent="0.25">
      <c r="A8555" s="37" t="s">
        <v>18087</v>
      </c>
      <c r="B8555" s="38" t="s">
        <v>8615</v>
      </c>
    </row>
    <row r="8556" spans="1:2" x14ac:dyDescent="0.25">
      <c r="A8556" s="37" t="s">
        <v>18088</v>
      </c>
      <c r="B8556" s="38" t="s">
        <v>8616</v>
      </c>
    </row>
    <row r="8557" spans="1:2" x14ac:dyDescent="0.25">
      <c r="A8557" s="37" t="s">
        <v>18089</v>
      </c>
      <c r="B8557" s="38" t="s">
        <v>8617</v>
      </c>
    </row>
    <row r="8558" spans="1:2" x14ac:dyDescent="0.25">
      <c r="A8558" s="37" t="s">
        <v>18090</v>
      </c>
      <c r="B8558" s="38" t="s">
        <v>8618</v>
      </c>
    </row>
    <row r="8559" spans="1:2" x14ac:dyDescent="0.25">
      <c r="A8559" s="37" t="s">
        <v>18091</v>
      </c>
      <c r="B8559" s="38" t="s">
        <v>8619</v>
      </c>
    </row>
    <row r="8560" spans="1:2" x14ac:dyDescent="0.25">
      <c r="A8560" s="37" t="s">
        <v>18092</v>
      </c>
      <c r="B8560" s="38" t="s">
        <v>8620</v>
      </c>
    </row>
    <row r="8561" spans="1:2" x14ac:dyDescent="0.25">
      <c r="A8561" s="37" t="s">
        <v>18093</v>
      </c>
      <c r="B8561" s="38" t="s">
        <v>8621</v>
      </c>
    </row>
    <row r="8562" spans="1:2" x14ac:dyDescent="0.25">
      <c r="A8562" s="37" t="s">
        <v>18094</v>
      </c>
      <c r="B8562" s="38" t="s">
        <v>8622</v>
      </c>
    </row>
    <row r="8563" spans="1:2" x14ac:dyDescent="0.25">
      <c r="A8563" s="37" t="s">
        <v>18095</v>
      </c>
      <c r="B8563" s="38" t="s">
        <v>8623</v>
      </c>
    </row>
    <row r="8564" spans="1:2" x14ac:dyDescent="0.25">
      <c r="A8564" s="37" t="s">
        <v>18096</v>
      </c>
      <c r="B8564" s="38" t="s">
        <v>8624</v>
      </c>
    </row>
    <row r="8565" spans="1:2" x14ac:dyDescent="0.25">
      <c r="A8565" s="37" t="s">
        <v>18097</v>
      </c>
      <c r="B8565" s="38" t="s">
        <v>8625</v>
      </c>
    </row>
    <row r="8566" spans="1:2" x14ac:dyDescent="0.25">
      <c r="A8566" s="37" t="s">
        <v>18098</v>
      </c>
      <c r="B8566" s="38" t="s">
        <v>8626</v>
      </c>
    </row>
    <row r="8567" spans="1:2" x14ac:dyDescent="0.25">
      <c r="A8567" s="37" t="s">
        <v>18099</v>
      </c>
      <c r="B8567" s="38" t="s">
        <v>8627</v>
      </c>
    </row>
    <row r="8568" spans="1:2" x14ac:dyDescent="0.25">
      <c r="A8568" s="37" t="s">
        <v>18100</v>
      </c>
      <c r="B8568" s="38" t="s">
        <v>8628</v>
      </c>
    </row>
    <row r="8569" spans="1:2" x14ac:dyDescent="0.25">
      <c r="A8569" s="37" t="s">
        <v>18101</v>
      </c>
      <c r="B8569" s="38" t="s">
        <v>8629</v>
      </c>
    </row>
    <row r="8570" spans="1:2" x14ac:dyDescent="0.25">
      <c r="A8570" s="37" t="s">
        <v>18102</v>
      </c>
      <c r="B8570" s="38" t="s">
        <v>8630</v>
      </c>
    </row>
    <row r="8571" spans="1:2" x14ac:dyDescent="0.25">
      <c r="A8571" s="37" t="s">
        <v>18103</v>
      </c>
      <c r="B8571" s="38" t="s">
        <v>8631</v>
      </c>
    </row>
    <row r="8572" spans="1:2" x14ac:dyDescent="0.25">
      <c r="A8572" s="37" t="s">
        <v>18104</v>
      </c>
      <c r="B8572" s="38" t="s">
        <v>8632</v>
      </c>
    </row>
    <row r="8573" spans="1:2" x14ac:dyDescent="0.25">
      <c r="A8573" s="37" t="s">
        <v>18105</v>
      </c>
      <c r="B8573" s="38" t="s">
        <v>8633</v>
      </c>
    </row>
    <row r="8574" spans="1:2" x14ac:dyDescent="0.25">
      <c r="A8574" s="37" t="s">
        <v>18106</v>
      </c>
      <c r="B8574" s="38" t="s">
        <v>8634</v>
      </c>
    </row>
    <row r="8575" spans="1:2" x14ac:dyDescent="0.25">
      <c r="A8575" s="37" t="s">
        <v>18107</v>
      </c>
      <c r="B8575" s="38" t="s">
        <v>8635</v>
      </c>
    </row>
    <row r="8576" spans="1:2" x14ac:dyDescent="0.25">
      <c r="A8576" s="37" t="s">
        <v>18108</v>
      </c>
      <c r="B8576" s="38" t="s">
        <v>8636</v>
      </c>
    </row>
    <row r="8577" spans="1:2" x14ac:dyDescent="0.25">
      <c r="A8577" s="37" t="s">
        <v>18109</v>
      </c>
      <c r="B8577" s="38" t="s">
        <v>8637</v>
      </c>
    </row>
    <row r="8578" spans="1:2" x14ac:dyDescent="0.25">
      <c r="A8578" s="37" t="s">
        <v>18110</v>
      </c>
      <c r="B8578" s="38" t="s">
        <v>8638</v>
      </c>
    </row>
    <row r="8579" spans="1:2" x14ac:dyDescent="0.25">
      <c r="A8579" s="37" t="s">
        <v>18111</v>
      </c>
      <c r="B8579" s="38" t="s">
        <v>8639</v>
      </c>
    </row>
    <row r="8580" spans="1:2" x14ac:dyDescent="0.25">
      <c r="A8580" s="37" t="s">
        <v>18112</v>
      </c>
      <c r="B8580" s="38" t="s">
        <v>8640</v>
      </c>
    </row>
    <row r="8581" spans="1:2" x14ac:dyDescent="0.25">
      <c r="A8581" s="37" t="s">
        <v>18113</v>
      </c>
      <c r="B8581" s="38" t="s">
        <v>8641</v>
      </c>
    </row>
    <row r="8582" spans="1:2" x14ac:dyDescent="0.25">
      <c r="A8582" s="37" t="s">
        <v>18114</v>
      </c>
      <c r="B8582" s="38" t="s">
        <v>8642</v>
      </c>
    </row>
    <row r="8583" spans="1:2" x14ac:dyDescent="0.25">
      <c r="A8583" s="37" t="s">
        <v>18115</v>
      </c>
      <c r="B8583" s="38" t="s">
        <v>8643</v>
      </c>
    </row>
    <row r="8584" spans="1:2" x14ac:dyDescent="0.25">
      <c r="A8584" s="37" t="s">
        <v>18116</v>
      </c>
      <c r="B8584" s="38" t="s">
        <v>8644</v>
      </c>
    </row>
    <row r="8585" spans="1:2" x14ac:dyDescent="0.25">
      <c r="A8585" s="37" t="s">
        <v>18117</v>
      </c>
      <c r="B8585" s="38" t="s">
        <v>8645</v>
      </c>
    </row>
    <row r="8586" spans="1:2" x14ac:dyDescent="0.25">
      <c r="A8586" s="37" t="s">
        <v>18118</v>
      </c>
      <c r="B8586" s="38" t="s">
        <v>8646</v>
      </c>
    </row>
    <row r="8587" spans="1:2" x14ac:dyDescent="0.25">
      <c r="A8587" s="37" t="s">
        <v>18119</v>
      </c>
      <c r="B8587" s="38" t="s">
        <v>8647</v>
      </c>
    </row>
    <row r="8588" spans="1:2" x14ac:dyDescent="0.25">
      <c r="A8588" s="37" t="s">
        <v>18120</v>
      </c>
      <c r="B8588" s="38" t="s">
        <v>8648</v>
      </c>
    </row>
    <row r="8589" spans="1:2" x14ac:dyDescent="0.25">
      <c r="A8589" s="37" t="s">
        <v>18121</v>
      </c>
      <c r="B8589" s="38" t="s">
        <v>8649</v>
      </c>
    </row>
    <row r="8590" spans="1:2" x14ac:dyDescent="0.25">
      <c r="A8590" s="37" t="s">
        <v>18122</v>
      </c>
      <c r="B8590" s="38" t="s">
        <v>8650</v>
      </c>
    </row>
    <row r="8591" spans="1:2" x14ac:dyDescent="0.25">
      <c r="A8591" s="37" t="s">
        <v>18123</v>
      </c>
      <c r="B8591" s="38" t="s">
        <v>8651</v>
      </c>
    </row>
    <row r="8592" spans="1:2" x14ac:dyDescent="0.25">
      <c r="A8592" s="37" t="s">
        <v>18124</v>
      </c>
      <c r="B8592" s="38" t="s">
        <v>8652</v>
      </c>
    </row>
    <row r="8593" spans="1:2" x14ac:dyDescent="0.25">
      <c r="A8593" s="37" t="s">
        <v>18125</v>
      </c>
      <c r="B8593" s="38" t="s">
        <v>8653</v>
      </c>
    </row>
    <row r="8594" spans="1:2" x14ac:dyDescent="0.25">
      <c r="A8594" s="37" t="s">
        <v>18126</v>
      </c>
      <c r="B8594" s="38" t="s">
        <v>8654</v>
      </c>
    </row>
    <row r="8595" spans="1:2" x14ac:dyDescent="0.25">
      <c r="A8595" s="37" t="s">
        <v>18127</v>
      </c>
      <c r="B8595" s="38" t="s">
        <v>8655</v>
      </c>
    </row>
    <row r="8596" spans="1:2" x14ac:dyDescent="0.25">
      <c r="A8596" s="37" t="s">
        <v>18128</v>
      </c>
      <c r="B8596" s="38" t="s">
        <v>8656</v>
      </c>
    </row>
    <row r="8597" spans="1:2" x14ac:dyDescent="0.25">
      <c r="A8597" s="37" t="s">
        <v>18129</v>
      </c>
      <c r="B8597" s="38" t="s">
        <v>8657</v>
      </c>
    </row>
    <row r="8598" spans="1:2" x14ac:dyDescent="0.25">
      <c r="A8598" s="37" t="s">
        <v>18130</v>
      </c>
      <c r="B8598" s="38" t="s">
        <v>8658</v>
      </c>
    </row>
    <row r="8599" spans="1:2" x14ac:dyDescent="0.25">
      <c r="A8599" s="37" t="s">
        <v>18131</v>
      </c>
      <c r="B8599" s="38" t="s">
        <v>8659</v>
      </c>
    </row>
    <row r="8600" spans="1:2" x14ac:dyDescent="0.25">
      <c r="A8600" s="37" t="s">
        <v>18132</v>
      </c>
      <c r="B8600" s="38" t="s">
        <v>8660</v>
      </c>
    </row>
    <row r="8601" spans="1:2" x14ac:dyDescent="0.25">
      <c r="A8601" s="37" t="s">
        <v>18133</v>
      </c>
      <c r="B8601" s="38" t="s">
        <v>8661</v>
      </c>
    </row>
    <row r="8602" spans="1:2" x14ac:dyDescent="0.25">
      <c r="A8602" s="37" t="s">
        <v>18134</v>
      </c>
      <c r="B8602" s="38" t="s">
        <v>8662</v>
      </c>
    </row>
    <row r="8603" spans="1:2" x14ac:dyDescent="0.25">
      <c r="A8603" s="37" t="s">
        <v>18135</v>
      </c>
      <c r="B8603" s="38" t="s">
        <v>8663</v>
      </c>
    </row>
    <row r="8604" spans="1:2" x14ac:dyDescent="0.25">
      <c r="A8604" s="37" t="s">
        <v>18136</v>
      </c>
      <c r="B8604" s="38" t="s">
        <v>8664</v>
      </c>
    </row>
    <row r="8605" spans="1:2" x14ac:dyDescent="0.25">
      <c r="A8605" s="37" t="s">
        <v>18137</v>
      </c>
      <c r="B8605" s="38" t="s">
        <v>8665</v>
      </c>
    </row>
    <row r="8606" spans="1:2" x14ac:dyDescent="0.25">
      <c r="A8606" s="37" t="s">
        <v>18138</v>
      </c>
      <c r="B8606" s="38" t="s">
        <v>8666</v>
      </c>
    </row>
    <row r="8607" spans="1:2" x14ac:dyDescent="0.25">
      <c r="A8607" s="37" t="s">
        <v>18139</v>
      </c>
      <c r="B8607" s="38" t="s">
        <v>8667</v>
      </c>
    </row>
    <row r="8608" spans="1:2" x14ac:dyDescent="0.25">
      <c r="A8608" s="37" t="s">
        <v>18140</v>
      </c>
      <c r="B8608" s="38" t="s">
        <v>8668</v>
      </c>
    </row>
    <row r="8609" spans="1:2" x14ac:dyDescent="0.25">
      <c r="A8609" s="37" t="s">
        <v>18141</v>
      </c>
      <c r="B8609" s="38" t="s">
        <v>8669</v>
      </c>
    </row>
    <row r="8610" spans="1:2" x14ac:dyDescent="0.25">
      <c r="A8610" s="37" t="s">
        <v>18142</v>
      </c>
      <c r="B8610" s="38" t="s">
        <v>8670</v>
      </c>
    </row>
    <row r="8611" spans="1:2" x14ac:dyDescent="0.25">
      <c r="A8611" s="37" t="s">
        <v>18143</v>
      </c>
      <c r="B8611" s="38" t="s">
        <v>8671</v>
      </c>
    </row>
    <row r="8612" spans="1:2" x14ac:dyDescent="0.25">
      <c r="A8612" s="37" t="s">
        <v>18144</v>
      </c>
      <c r="B8612" s="38" t="s">
        <v>8672</v>
      </c>
    </row>
    <row r="8613" spans="1:2" x14ac:dyDescent="0.25">
      <c r="A8613" s="37" t="s">
        <v>18145</v>
      </c>
      <c r="B8613" s="38" t="s">
        <v>8673</v>
      </c>
    </row>
    <row r="8614" spans="1:2" x14ac:dyDescent="0.25">
      <c r="A8614" s="37" t="s">
        <v>18146</v>
      </c>
      <c r="B8614" s="38" t="s">
        <v>8674</v>
      </c>
    </row>
    <row r="8615" spans="1:2" x14ac:dyDescent="0.25">
      <c r="A8615" s="37" t="s">
        <v>18147</v>
      </c>
      <c r="B8615" s="38" t="s">
        <v>8675</v>
      </c>
    </row>
    <row r="8616" spans="1:2" x14ac:dyDescent="0.25">
      <c r="A8616" s="37" t="s">
        <v>18148</v>
      </c>
      <c r="B8616" s="38" t="s">
        <v>8676</v>
      </c>
    </row>
    <row r="8617" spans="1:2" x14ac:dyDescent="0.25">
      <c r="A8617" s="37" t="s">
        <v>18149</v>
      </c>
      <c r="B8617" s="38" t="s">
        <v>8677</v>
      </c>
    </row>
    <row r="8618" spans="1:2" x14ac:dyDescent="0.25">
      <c r="A8618" s="37" t="s">
        <v>18150</v>
      </c>
      <c r="B8618" s="38" t="s">
        <v>8678</v>
      </c>
    </row>
    <row r="8619" spans="1:2" x14ac:dyDescent="0.25">
      <c r="A8619" s="37" t="s">
        <v>18151</v>
      </c>
      <c r="B8619" s="38" t="s">
        <v>8679</v>
      </c>
    </row>
    <row r="8620" spans="1:2" x14ac:dyDescent="0.25">
      <c r="A8620" s="37" t="s">
        <v>18152</v>
      </c>
      <c r="B8620" s="38" t="s">
        <v>8680</v>
      </c>
    </row>
    <row r="8621" spans="1:2" x14ac:dyDescent="0.25">
      <c r="A8621" s="37" t="s">
        <v>18153</v>
      </c>
      <c r="B8621" s="38" t="s">
        <v>8681</v>
      </c>
    </row>
    <row r="8622" spans="1:2" x14ac:dyDescent="0.25">
      <c r="A8622" s="37" t="s">
        <v>18154</v>
      </c>
      <c r="B8622" s="38" t="s">
        <v>8682</v>
      </c>
    </row>
    <row r="8623" spans="1:2" x14ac:dyDescent="0.25">
      <c r="A8623" s="37" t="s">
        <v>18155</v>
      </c>
      <c r="B8623" s="38" t="s">
        <v>8683</v>
      </c>
    </row>
    <row r="8624" spans="1:2" x14ac:dyDescent="0.25">
      <c r="A8624" s="37" t="s">
        <v>18156</v>
      </c>
      <c r="B8624" s="38" t="s">
        <v>8684</v>
      </c>
    </row>
    <row r="8625" spans="1:2" x14ac:dyDescent="0.25">
      <c r="A8625" s="37" t="s">
        <v>18157</v>
      </c>
      <c r="B8625" s="38" t="s">
        <v>8685</v>
      </c>
    </row>
    <row r="8626" spans="1:2" x14ac:dyDescent="0.25">
      <c r="A8626" s="37" t="s">
        <v>18158</v>
      </c>
      <c r="B8626" s="38" t="s">
        <v>8686</v>
      </c>
    </row>
    <row r="8627" spans="1:2" x14ac:dyDescent="0.25">
      <c r="A8627" s="37" t="s">
        <v>18159</v>
      </c>
      <c r="B8627" s="38" t="s">
        <v>8687</v>
      </c>
    </row>
    <row r="8628" spans="1:2" x14ac:dyDescent="0.25">
      <c r="A8628" s="37" t="s">
        <v>18160</v>
      </c>
      <c r="B8628" s="38" t="s">
        <v>8688</v>
      </c>
    </row>
    <row r="8629" spans="1:2" x14ac:dyDescent="0.25">
      <c r="A8629" s="37" t="s">
        <v>18161</v>
      </c>
      <c r="B8629" s="38" t="s">
        <v>8689</v>
      </c>
    </row>
    <row r="8630" spans="1:2" x14ac:dyDescent="0.25">
      <c r="A8630" s="37" t="s">
        <v>18162</v>
      </c>
      <c r="B8630" s="38" t="s">
        <v>8690</v>
      </c>
    </row>
    <row r="8631" spans="1:2" x14ac:dyDescent="0.25">
      <c r="A8631" s="37" t="s">
        <v>18163</v>
      </c>
      <c r="B8631" s="38" t="s">
        <v>8691</v>
      </c>
    </row>
    <row r="8632" spans="1:2" x14ac:dyDescent="0.25">
      <c r="A8632" s="37" t="s">
        <v>18164</v>
      </c>
      <c r="B8632" s="38" t="s">
        <v>8692</v>
      </c>
    </row>
    <row r="8633" spans="1:2" x14ac:dyDescent="0.25">
      <c r="A8633" s="37" t="s">
        <v>18165</v>
      </c>
      <c r="B8633" s="38" t="s">
        <v>8693</v>
      </c>
    </row>
    <row r="8634" spans="1:2" x14ac:dyDescent="0.25">
      <c r="A8634" s="37" t="s">
        <v>18166</v>
      </c>
      <c r="B8634" s="38" t="s">
        <v>8694</v>
      </c>
    </row>
    <row r="8635" spans="1:2" x14ac:dyDescent="0.25">
      <c r="A8635" s="37" t="s">
        <v>18167</v>
      </c>
      <c r="B8635" s="38" t="s">
        <v>8695</v>
      </c>
    </row>
    <row r="8636" spans="1:2" x14ac:dyDescent="0.25">
      <c r="A8636" s="37" t="s">
        <v>18168</v>
      </c>
      <c r="B8636" s="38" t="s">
        <v>8696</v>
      </c>
    </row>
    <row r="8637" spans="1:2" x14ac:dyDescent="0.25">
      <c r="A8637" s="37" t="s">
        <v>18169</v>
      </c>
      <c r="B8637" s="38" t="s">
        <v>8697</v>
      </c>
    </row>
    <row r="8638" spans="1:2" x14ac:dyDescent="0.25">
      <c r="A8638" s="37" t="s">
        <v>18170</v>
      </c>
      <c r="B8638" s="38" t="s">
        <v>8698</v>
      </c>
    </row>
    <row r="8639" spans="1:2" x14ac:dyDescent="0.25">
      <c r="A8639" s="37" t="s">
        <v>18171</v>
      </c>
      <c r="B8639" s="38" t="s">
        <v>8699</v>
      </c>
    </row>
    <row r="8640" spans="1:2" x14ac:dyDescent="0.25">
      <c r="A8640" s="37" t="s">
        <v>18172</v>
      </c>
      <c r="B8640" s="38" t="s">
        <v>8700</v>
      </c>
    </row>
    <row r="8641" spans="1:2" x14ac:dyDescent="0.25">
      <c r="A8641" s="37" t="s">
        <v>18173</v>
      </c>
      <c r="B8641" s="38" t="s">
        <v>8701</v>
      </c>
    </row>
    <row r="8642" spans="1:2" x14ac:dyDescent="0.25">
      <c r="A8642" s="37" t="s">
        <v>18174</v>
      </c>
      <c r="B8642" s="38" t="s">
        <v>8702</v>
      </c>
    </row>
    <row r="8643" spans="1:2" x14ac:dyDescent="0.25">
      <c r="A8643" s="37" t="s">
        <v>18175</v>
      </c>
      <c r="B8643" s="38" t="s">
        <v>8703</v>
      </c>
    </row>
    <row r="8644" spans="1:2" x14ac:dyDescent="0.25">
      <c r="A8644" s="37" t="s">
        <v>18176</v>
      </c>
      <c r="B8644" s="38" t="s">
        <v>8704</v>
      </c>
    </row>
    <row r="8645" spans="1:2" x14ac:dyDescent="0.25">
      <c r="A8645" s="37" t="s">
        <v>18177</v>
      </c>
      <c r="B8645" s="38" t="s">
        <v>8705</v>
      </c>
    </row>
    <row r="8646" spans="1:2" x14ac:dyDescent="0.25">
      <c r="A8646" s="37" t="s">
        <v>18178</v>
      </c>
      <c r="B8646" s="38" t="s">
        <v>8706</v>
      </c>
    </row>
    <row r="8647" spans="1:2" x14ac:dyDescent="0.25">
      <c r="A8647" s="37" t="s">
        <v>18179</v>
      </c>
      <c r="B8647" s="38" t="s">
        <v>8707</v>
      </c>
    </row>
    <row r="8648" spans="1:2" x14ac:dyDescent="0.25">
      <c r="A8648" s="37" t="s">
        <v>18180</v>
      </c>
      <c r="B8648" s="38" t="s">
        <v>8708</v>
      </c>
    </row>
    <row r="8649" spans="1:2" x14ac:dyDescent="0.25">
      <c r="A8649" s="37" t="s">
        <v>18181</v>
      </c>
      <c r="B8649" s="38" t="s">
        <v>8709</v>
      </c>
    </row>
    <row r="8650" spans="1:2" x14ac:dyDescent="0.25">
      <c r="A8650" s="37" t="s">
        <v>18182</v>
      </c>
      <c r="B8650" s="38" t="s">
        <v>8710</v>
      </c>
    </row>
    <row r="8651" spans="1:2" x14ac:dyDescent="0.25">
      <c r="A8651" s="37" t="s">
        <v>18183</v>
      </c>
      <c r="B8651" s="38" t="s">
        <v>8711</v>
      </c>
    </row>
    <row r="8652" spans="1:2" x14ac:dyDescent="0.25">
      <c r="A8652" s="37" t="s">
        <v>18184</v>
      </c>
      <c r="B8652" s="38" t="s">
        <v>8712</v>
      </c>
    </row>
    <row r="8653" spans="1:2" x14ac:dyDescent="0.25">
      <c r="A8653" s="37" t="s">
        <v>18185</v>
      </c>
      <c r="B8653" s="38" t="s">
        <v>8713</v>
      </c>
    </row>
    <row r="8654" spans="1:2" x14ac:dyDescent="0.25">
      <c r="A8654" s="37" t="s">
        <v>18186</v>
      </c>
      <c r="B8654" s="38" t="s">
        <v>8714</v>
      </c>
    </row>
    <row r="8655" spans="1:2" x14ac:dyDescent="0.25">
      <c r="A8655" s="37" t="s">
        <v>18187</v>
      </c>
      <c r="B8655" s="38" t="s">
        <v>8715</v>
      </c>
    </row>
    <row r="8656" spans="1:2" x14ac:dyDescent="0.25">
      <c r="A8656" s="37" t="s">
        <v>18188</v>
      </c>
      <c r="B8656" s="38" t="s">
        <v>8716</v>
      </c>
    </row>
    <row r="8657" spans="1:2" x14ac:dyDescent="0.25">
      <c r="A8657" s="37" t="s">
        <v>18189</v>
      </c>
      <c r="B8657" s="38" t="s">
        <v>8717</v>
      </c>
    </row>
    <row r="8658" spans="1:2" x14ac:dyDescent="0.25">
      <c r="A8658" s="37" t="s">
        <v>18190</v>
      </c>
      <c r="B8658" s="38" t="s">
        <v>8718</v>
      </c>
    </row>
    <row r="8659" spans="1:2" x14ac:dyDescent="0.25">
      <c r="A8659" s="37" t="s">
        <v>18191</v>
      </c>
      <c r="B8659" s="38" t="s">
        <v>8719</v>
      </c>
    </row>
    <row r="8660" spans="1:2" x14ac:dyDescent="0.25">
      <c r="A8660" s="37" t="s">
        <v>18192</v>
      </c>
      <c r="B8660" s="38" t="s">
        <v>8720</v>
      </c>
    </row>
    <row r="8661" spans="1:2" x14ac:dyDescent="0.25">
      <c r="A8661" s="37" t="s">
        <v>18193</v>
      </c>
      <c r="B8661" s="38" t="s">
        <v>8721</v>
      </c>
    </row>
    <row r="8662" spans="1:2" x14ac:dyDescent="0.25">
      <c r="A8662" s="37" t="s">
        <v>18194</v>
      </c>
      <c r="B8662" s="38" t="s">
        <v>8722</v>
      </c>
    </row>
    <row r="8663" spans="1:2" x14ac:dyDescent="0.25">
      <c r="A8663" s="37" t="s">
        <v>18195</v>
      </c>
      <c r="B8663" s="38" t="s">
        <v>8723</v>
      </c>
    </row>
    <row r="8664" spans="1:2" x14ac:dyDescent="0.25">
      <c r="A8664" s="37" t="s">
        <v>18196</v>
      </c>
      <c r="B8664" s="38" t="s">
        <v>8724</v>
      </c>
    </row>
    <row r="8665" spans="1:2" x14ac:dyDescent="0.25">
      <c r="A8665" s="37" t="s">
        <v>18197</v>
      </c>
      <c r="B8665" s="38" t="s">
        <v>8725</v>
      </c>
    </row>
    <row r="8666" spans="1:2" x14ac:dyDescent="0.25">
      <c r="A8666" s="37" t="s">
        <v>18198</v>
      </c>
      <c r="B8666" s="38" t="s">
        <v>8726</v>
      </c>
    </row>
    <row r="8667" spans="1:2" x14ac:dyDescent="0.25">
      <c r="A8667" s="37" t="s">
        <v>18199</v>
      </c>
      <c r="B8667" s="38" t="s">
        <v>8727</v>
      </c>
    </row>
    <row r="8668" spans="1:2" x14ac:dyDescent="0.25">
      <c r="A8668" s="37" t="s">
        <v>18200</v>
      </c>
      <c r="B8668" s="38" t="s">
        <v>8728</v>
      </c>
    </row>
    <row r="8669" spans="1:2" x14ac:dyDescent="0.25">
      <c r="A8669" s="37" t="s">
        <v>18201</v>
      </c>
      <c r="B8669" s="38" t="s">
        <v>8729</v>
      </c>
    </row>
    <row r="8670" spans="1:2" x14ac:dyDescent="0.25">
      <c r="A8670" s="37" t="s">
        <v>18202</v>
      </c>
      <c r="B8670" s="38" t="s">
        <v>8730</v>
      </c>
    </row>
    <row r="8671" spans="1:2" x14ac:dyDescent="0.25">
      <c r="A8671" s="37" t="s">
        <v>18203</v>
      </c>
      <c r="B8671" s="38" t="s">
        <v>8731</v>
      </c>
    </row>
    <row r="8672" spans="1:2" x14ac:dyDescent="0.25">
      <c r="A8672" s="37" t="s">
        <v>18204</v>
      </c>
      <c r="B8672" s="38" t="s">
        <v>8732</v>
      </c>
    </row>
    <row r="8673" spans="1:2" x14ac:dyDescent="0.25">
      <c r="A8673" s="37" t="s">
        <v>18205</v>
      </c>
      <c r="B8673" s="38" t="s">
        <v>8733</v>
      </c>
    </row>
    <row r="8674" spans="1:2" x14ac:dyDescent="0.25">
      <c r="A8674" s="37" t="s">
        <v>18206</v>
      </c>
      <c r="B8674" s="38" t="s">
        <v>8734</v>
      </c>
    </row>
    <row r="8675" spans="1:2" x14ac:dyDescent="0.25">
      <c r="A8675" s="37" t="s">
        <v>18207</v>
      </c>
      <c r="B8675" s="38" t="s">
        <v>8735</v>
      </c>
    </row>
    <row r="8676" spans="1:2" x14ac:dyDescent="0.25">
      <c r="A8676" s="37" t="s">
        <v>18208</v>
      </c>
      <c r="B8676" s="38" t="s">
        <v>8736</v>
      </c>
    </row>
    <row r="8677" spans="1:2" x14ac:dyDescent="0.25">
      <c r="A8677" s="37" t="s">
        <v>18209</v>
      </c>
      <c r="B8677" s="38" t="s">
        <v>8737</v>
      </c>
    </row>
    <row r="8678" spans="1:2" x14ac:dyDescent="0.25">
      <c r="A8678" s="37" t="s">
        <v>18210</v>
      </c>
      <c r="B8678" s="38" t="s">
        <v>8738</v>
      </c>
    </row>
    <row r="8679" spans="1:2" x14ac:dyDescent="0.25">
      <c r="A8679" s="37" t="s">
        <v>18211</v>
      </c>
      <c r="B8679" s="38" t="s">
        <v>8739</v>
      </c>
    </row>
    <row r="8680" spans="1:2" x14ac:dyDescent="0.25">
      <c r="A8680" s="37" t="s">
        <v>18212</v>
      </c>
      <c r="B8680" s="38" t="s">
        <v>8740</v>
      </c>
    </row>
    <row r="8681" spans="1:2" x14ac:dyDescent="0.25">
      <c r="A8681" s="37" t="s">
        <v>18213</v>
      </c>
      <c r="B8681" s="38" t="s">
        <v>8741</v>
      </c>
    </row>
    <row r="8682" spans="1:2" x14ac:dyDescent="0.25">
      <c r="A8682" s="37" t="s">
        <v>18214</v>
      </c>
      <c r="B8682" s="38" t="s">
        <v>8742</v>
      </c>
    </row>
    <row r="8683" spans="1:2" x14ac:dyDescent="0.25">
      <c r="A8683" s="37" t="s">
        <v>18215</v>
      </c>
      <c r="B8683" s="38" t="s">
        <v>8743</v>
      </c>
    </row>
    <row r="8684" spans="1:2" x14ac:dyDescent="0.25">
      <c r="A8684" s="37" t="s">
        <v>18216</v>
      </c>
      <c r="B8684" s="38" t="s">
        <v>8744</v>
      </c>
    </row>
    <row r="8685" spans="1:2" x14ac:dyDescent="0.25">
      <c r="A8685" s="37" t="s">
        <v>18217</v>
      </c>
      <c r="B8685" s="38" t="s">
        <v>8745</v>
      </c>
    </row>
    <row r="8686" spans="1:2" x14ac:dyDescent="0.25">
      <c r="A8686" s="37" t="s">
        <v>18218</v>
      </c>
      <c r="B8686" s="38" t="s">
        <v>8746</v>
      </c>
    </row>
    <row r="8687" spans="1:2" x14ac:dyDescent="0.25">
      <c r="A8687" s="37" t="s">
        <v>18219</v>
      </c>
      <c r="B8687" s="38" t="s">
        <v>8747</v>
      </c>
    </row>
    <row r="8688" spans="1:2" x14ac:dyDescent="0.25">
      <c r="A8688" s="37" t="s">
        <v>18220</v>
      </c>
      <c r="B8688" s="38" t="s">
        <v>8748</v>
      </c>
    </row>
    <row r="8689" spans="1:2" x14ac:dyDescent="0.25">
      <c r="A8689" s="37" t="s">
        <v>18221</v>
      </c>
      <c r="B8689" s="38" t="s">
        <v>8749</v>
      </c>
    </row>
    <row r="8690" spans="1:2" x14ac:dyDescent="0.25">
      <c r="A8690" s="37" t="s">
        <v>18222</v>
      </c>
      <c r="B8690" s="38" t="s">
        <v>8750</v>
      </c>
    </row>
    <row r="8691" spans="1:2" x14ac:dyDescent="0.25">
      <c r="A8691" s="37" t="s">
        <v>18223</v>
      </c>
      <c r="B8691" s="38" t="s">
        <v>8751</v>
      </c>
    </row>
    <row r="8692" spans="1:2" x14ac:dyDescent="0.25">
      <c r="A8692" s="37" t="s">
        <v>18224</v>
      </c>
      <c r="B8692" s="38" t="s">
        <v>8752</v>
      </c>
    </row>
    <row r="8693" spans="1:2" x14ac:dyDescent="0.25">
      <c r="A8693" s="37" t="s">
        <v>18225</v>
      </c>
      <c r="B8693" s="38" t="s">
        <v>8753</v>
      </c>
    </row>
    <row r="8694" spans="1:2" x14ac:dyDescent="0.25">
      <c r="A8694" s="37" t="s">
        <v>18226</v>
      </c>
      <c r="B8694" s="38" t="s">
        <v>8754</v>
      </c>
    </row>
    <row r="8695" spans="1:2" x14ac:dyDescent="0.25">
      <c r="A8695" s="37" t="s">
        <v>18227</v>
      </c>
      <c r="B8695" s="38" t="s">
        <v>8755</v>
      </c>
    </row>
    <row r="8696" spans="1:2" x14ac:dyDescent="0.25">
      <c r="A8696" s="37" t="s">
        <v>18228</v>
      </c>
      <c r="B8696" s="38" t="s">
        <v>8756</v>
      </c>
    </row>
    <row r="8697" spans="1:2" x14ac:dyDescent="0.25">
      <c r="A8697" s="37" t="s">
        <v>18229</v>
      </c>
      <c r="B8697" s="38" t="s">
        <v>8757</v>
      </c>
    </row>
    <row r="8698" spans="1:2" x14ac:dyDescent="0.25">
      <c r="A8698" s="37" t="s">
        <v>18230</v>
      </c>
      <c r="B8698" s="38" t="s">
        <v>8758</v>
      </c>
    </row>
    <row r="8699" spans="1:2" x14ac:dyDescent="0.25">
      <c r="A8699" s="37" t="s">
        <v>18231</v>
      </c>
      <c r="B8699" s="38" t="s">
        <v>8759</v>
      </c>
    </row>
    <row r="8700" spans="1:2" x14ac:dyDescent="0.25">
      <c r="A8700" s="37" t="s">
        <v>18232</v>
      </c>
      <c r="B8700" s="38" t="s">
        <v>8760</v>
      </c>
    </row>
    <row r="8701" spans="1:2" x14ac:dyDescent="0.25">
      <c r="A8701" s="37" t="s">
        <v>18233</v>
      </c>
      <c r="B8701" s="38" t="s">
        <v>8761</v>
      </c>
    </row>
    <row r="8702" spans="1:2" x14ac:dyDescent="0.25">
      <c r="A8702" s="37" t="s">
        <v>18234</v>
      </c>
      <c r="B8702" s="38" t="s">
        <v>8762</v>
      </c>
    </row>
    <row r="8703" spans="1:2" x14ac:dyDescent="0.25">
      <c r="A8703" s="37" t="s">
        <v>18235</v>
      </c>
      <c r="B8703" s="38" t="s">
        <v>8763</v>
      </c>
    </row>
    <row r="8704" spans="1:2" x14ac:dyDescent="0.25">
      <c r="A8704" s="37" t="s">
        <v>18236</v>
      </c>
      <c r="B8704" s="38" t="s">
        <v>8764</v>
      </c>
    </row>
    <row r="8705" spans="1:2" x14ac:dyDescent="0.25">
      <c r="A8705" s="37" t="s">
        <v>18237</v>
      </c>
      <c r="B8705" s="38" t="s">
        <v>8765</v>
      </c>
    </row>
    <row r="8706" spans="1:2" x14ac:dyDescent="0.25">
      <c r="A8706" s="37" t="s">
        <v>18238</v>
      </c>
      <c r="B8706" s="38" t="s">
        <v>8766</v>
      </c>
    </row>
    <row r="8707" spans="1:2" x14ac:dyDescent="0.25">
      <c r="A8707" s="37" t="s">
        <v>18239</v>
      </c>
      <c r="B8707" s="38" t="s">
        <v>8767</v>
      </c>
    </row>
    <row r="8708" spans="1:2" x14ac:dyDescent="0.25">
      <c r="A8708" s="37" t="s">
        <v>18240</v>
      </c>
      <c r="B8708" s="38" t="s">
        <v>8768</v>
      </c>
    </row>
    <row r="8709" spans="1:2" x14ac:dyDescent="0.25">
      <c r="A8709" s="37" t="s">
        <v>18241</v>
      </c>
      <c r="B8709" s="38" t="s">
        <v>8769</v>
      </c>
    </row>
    <row r="8710" spans="1:2" x14ac:dyDescent="0.25">
      <c r="A8710" s="37" t="s">
        <v>18242</v>
      </c>
      <c r="B8710" s="38" t="s">
        <v>8770</v>
      </c>
    </row>
    <row r="8711" spans="1:2" x14ac:dyDescent="0.25">
      <c r="A8711" s="37" t="s">
        <v>18243</v>
      </c>
      <c r="B8711" s="38" t="s">
        <v>8771</v>
      </c>
    </row>
    <row r="8712" spans="1:2" x14ac:dyDescent="0.25">
      <c r="A8712" s="37" t="s">
        <v>18244</v>
      </c>
      <c r="B8712" s="38" t="s">
        <v>8772</v>
      </c>
    </row>
    <row r="8713" spans="1:2" x14ac:dyDescent="0.25">
      <c r="A8713" s="37" t="s">
        <v>18245</v>
      </c>
      <c r="B8713" s="38" t="s">
        <v>8773</v>
      </c>
    </row>
    <row r="8714" spans="1:2" x14ac:dyDescent="0.25">
      <c r="A8714" s="37" t="s">
        <v>18246</v>
      </c>
      <c r="B8714" s="38" t="s">
        <v>8774</v>
      </c>
    </row>
    <row r="8715" spans="1:2" x14ac:dyDescent="0.25">
      <c r="A8715" s="37" t="s">
        <v>18247</v>
      </c>
      <c r="B8715" s="38" t="s">
        <v>8775</v>
      </c>
    </row>
    <row r="8716" spans="1:2" x14ac:dyDescent="0.25">
      <c r="A8716" s="37" t="s">
        <v>18248</v>
      </c>
      <c r="B8716" s="38" t="s">
        <v>8776</v>
      </c>
    </row>
    <row r="8717" spans="1:2" x14ac:dyDescent="0.25">
      <c r="A8717" s="37" t="s">
        <v>18249</v>
      </c>
      <c r="B8717" s="38" t="s">
        <v>8777</v>
      </c>
    </row>
    <row r="8718" spans="1:2" x14ac:dyDescent="0.25">
      <c r="A8718" s="37" t="s">
        <v>18250</v>
      </c>
      <c r="B8718" s="38" t="s">
        <v>8778</v>
      </c>
    </row>
    <row r="8719" spans="1:2" x14ac:dyDescent="0.25">
      <c r="A8719" s="37" t="s">
        <v>18251</v>
      </c>
      <c r="B8719" s="38" t="s">
        <v>8779</v>
      </c>
    </row>
    <row r="8720" spans="1:2" x14ac:dyDescent="0.25">
      <c r="A8720" s="37" t="s">
        <v>18252</v>
      </c>
      <c r="B8720" s="38" t="s">
        <v>8780</v>
      </c>
    </row>
    <row r="8721" spans="1:2" x14ac:dyDescent="0.25">
      <c r="A8721" s="37" t="s">
        <v>18253</v>
      </c>
      <c r="B8721" s="38" t="s">
        <v>8781</v>
      </c>
    </row>
    <row r="8722" spans="1:2" x14ac:dyDescent="0.25">
      <c r="A8722" s="37" t="s">
        <v>18254</v>
      </c>
      <c r="B8722" s="38" t="s">
        <v>8782</v>
      </c>
    </row>
    <row r="8723" spans="1:2" x14ac:dyDescent="0.25">
      <c r="A8723" s="37" t="s">
        <v>18255</v>
      </c>
      <c r="B8723" s="38" t="s">
        <v>8783</v>
      </c>
    </row>
    <row r="8724" spans="1:2" x14ac:dyDescent="0.25">
      <c r="A8724" s="37" t="s">
        <v>18256</v>
      </c>
      <c r="B8724" s="38" t="s">
        <v>8784</v>
      </c>
    </row>
    <row r="8725" spans="1:2" x14ac:dyDescent="0.25">
      <c r="A8725" s="37" t="s">
        <v>18257</v>
      </c>
      <c r="B8725" s="38" t="s">
        <v>8785</v>
      </c>
    </row>
    <row r="8726" spans="1:2" x14ac:dyDescent="0.25">
      <c r="A8726" s="37" t="s">
        <v>18258</v>
      </c>
      <c r="B8726" s="38" t="s">
        <v>8786</v>
      </c>
    </row>
    <row r="8727" spans="1:2" x14ac:dyDescent="0.25">
      <c r="A8727" s="37" t="s">
        <v>18259</v>
      </c>
      <c r="B8727" s="38" t="s">
        <v>8787</v>
      </c>
    </row>
    <row r="8728" spans="1:2" x14ac:dyDescent="0.25">
      <c r="A8728" s="37" t="s">
        <v>18260</v>
      </c>
      <c r="B8728" s="38" t="s">
        <v>8788</v>
      </c>
    </row>
    <row r="8729" spans="1:2" x14ac:dyDescent="0.25">
      <c r="A8729" s="37" t="s">
        <v>18261</v>
      </c>
      <c r="B8729" s="38" t="s">
        <v>8789</v>
      </c>
    </row>
    <row r="8730" spans="1:2" x14ac:dyDescent="0.25">
      <c r="A8730" s="37" t="s">
        <v>18262</v>
      </c>
      <c r="B8730" s="38" t="s">
        <v>8790</v>
      </c>
    </row>
    <row r="8731" spans="1:2" x14ac:dyDescent="0.25">
      <c r="A8731" s="37" t="s">
        <v>18263</v>
      </c>
      <c r="B8731" s="38" t="s">
        <v>8791</v>
      </c>
    </row>
    <row r="8732" spans="1:2" x14ac:dyDescent="0.25">
      <c r="A8732" s="37" t="s">
        <v>18264</v>
      </c>
      <c r="B8732" s="38" t="s">
        <v>8792</v>
      </c>
    </row>
    <row r="8733" spans="1:2" x14ac:dyDescent="0.25">
      <c r="A8733" s="37" t="s">
        <v>18265</v>
      </c>
      <c r="B8733" s="38" t="s">
        <v>8793</v>
      </c>
    </row>
    <row r="8734" spans="1:2" x14ac:dyDescent="0.25">
      <c r="A8734" s="37" t="s">
        <v>18266</v>
      </c>
      <c r="B8734" s="38" t="s">
        <v>8794</v>
      </c>
    </row>
    <row r="8735" spans="1:2" x14ac:dyDescent="0.25">
      <c r="A8735" s="37" t="s">
        <v>18267</v>
      </c>
      <c r="B8735" s="38" t="s">
        <v>8795</v>
      </c>
    </row>
    <row r="8736" spans="1:2" x14ac:dyDescent="0.25">
      <c r="A8736" s="37" t="s">
        <v>18268</v>
      </c>
      <c r="B8736" s="38" t="s">
        <v>8796</v>
      </c>
    </row>
    <row r="8737" spans="1:2" x14ac:dyDescent="0.25">
      <c r="A8737" s="37" t="s">
        <v>18269</v>
      </c>
      <c r="B8737" s="38" t="s">
        <v>8797</v>
      </c>
    </row>
    <row r="8738" spans="1:2" x14ac:dyDescent="0.25">
      <c r="A8738" s="37" t="s">
        <v>18270</v>
      </c>
      <c r="B8738" s="38" t="s">
        <v>8798</v>
      </c>
    </row>
    <row r="8739" spans="1:2" x14ac:dyDescent="0.25">
      <c r="A8739" s="37" t="s">
        <v>18271</v>
      </c>
      <c r="B8739" s="38" t="s">
        <v>8799</v>
      </c>
    </row>
    <row r="8740" spans="1:2" x14ac:dyDescent="0.25">
      <c r="A8740" s="37" t="s">
        <v>18272</v>
      </c>
      <c r="B8740" s="38" t="s">
        <v>8800</v>
      </c>
    </row>
    <row r="8741" spans="1:2" x14ac:dyDescent="0.25">
      <c r="A8741" s="37" t="s">
        <v>18273</v>
      </c>
      <c r="B8741" s="38" t="s">
        <v>8801</v>
      </c>
    </row>
    <row r="8742" spans="1:2" x14ac:dyDescent="0.25">
      <c r="A8742" s="37" t="s">
        <v>18274</v>
      </c>
      <c r="B8742" s="38" t="s">
        <v>8802</v>
      </c>
    </row>
    <row r="8743" spans="1:2" x14ac:dyDescent="0.25">
      <c r="A8743" s="37" t="s">
        <v>18275</v>
      </c>
      <c r="B8743" s="38" t="s">
        <v>8803</v>
      </c>
    </row>
    <row r="8744" spans="1:2" x14ac:dyDescent="0.25">
      <c r="A8744" s="37" t="s">
        <v>18276</v>
      </c>
      <c r="B8744" s="38" t="s">
        <v>8804</v>
      </c>
    </row>
    <row r="8745" spans="1:2" x14ac:dyDescent="0.25">
      <c r="A8745" s="37" t="s">
        <v>18277</v>
      </c>
      <c r="B8745" s="38" t="s">
        <v>8805</v>
      </c>
    </row>
    <row r="8746" spans="1:2" x14ac:dyDescent="0.25">
      <c r="A8746" s="37" t="s">
        <v>18278</v>
      </c>
      <c r="B8746" s="38" t="s">
        <v>8806</v>
      </c>
    </row>
    <row r="8747" spans="1:2" x14ac:dyDescent="0.25">
      <c r="A8747" s="37" t="s">
        <v>18279</v>
      </c>
      <c r="B8747" s="38" t="s">
        <v>8807</v>
      </c>
    </row>
    <row r="8748" spans="1:2" x14ac:dyDescent="0.25">
      <c r="A8748" s="37" t="s">
        <v>18280</v>
      </c>
      <c r="B8748" s="38" t="s">
        <v>8808</v>
      </c>
    </row>
    <row r="8749" spans="1:2" x14ac:dyDescent="0.25">
      <c r="A8749" s="37" t="s">
        <v>18281</v>
      </c>
      <c r="B8749" s="38" t="s">
        <v>8809</v>
      </c>
    </row>
    <row r="8750" spans="1:2" x14ac:dyDescent="0.25">
      <c r="A8750" s="37" t="s">
        <v>18282</v>
      </c>
      <c r="B8750" s="38" t="s">
        <v>8810</v>
      </c>
    </row>
    <row r="8751" spans="1:2" x14ac:dyDescent="0.25">
      <c r="A8751" s="37" t="s">
        <v>18283</v>
      </c>
      <c r="B8751" s="38" t="s">
        <v>8811</v>
      </c>
    </row>
    <row r="8752" spans="1:2" x14ac:dyDescent="0.25">
      <c r="A8752" s="37" t="s">
        <v>18284</v>
      </c>
      <c r="B8752" s="38" t="s">
        <v>8812</v>
      </c>
    </row>
    <row r="8753" spans="1:2" x14ac:dyDescent="0.25">
      <c r="A8753" s="37" t="s">
        <v>18285</v>
      </c>
      <c r="B8753" s="38" t="s">
        <v>8813</v>
      </c>
    </row>
    <row r="8754" spans="1:2" x14ac:dyDescent="0.25">
      <c r="A8754" s="37" t="s">
        <v>18286</v>
      </c>
      <c r="B8754" s="38" t="s">
        <v>8814</v>
      </c>
    </row>
    <row r="8755" spans="1:2" x14ac:dyDescent="0.25">
      <c r="A8755" s="37" t="s">
        <v>18287</v>
      </c>
      <c r="B8755" s="38" t="s">
        <v>8815</v>
      </c>
    </row>
    <row r="8756" spans="1:2" x14ac:dyDescent="0.25">
      <c r="A8756" s="37" t="s">
        <v>18288</v>
      </c>
      <c r="B8756" s="38" t="s">
        <v>8816</v>
      </c>
    </row>
    <row r="8757" spans="1:2" x14ac:dyDescent="0.25">
      <c r="A8757" s="37" t="s">
        <v>18289</v>
      </c>
      <c r="B8757" s="38" t="s">
        <v>8817</v>
      </c>
    </row>
    <row r="8758" spans="1:2" x14ac:dyDescent="0.25">
      <c r="A8758" s="37" t="s">
        <v>18290</v>
      </c>
      <c r="B8758" s="38" t="s">
        <v>8818</v>
      </c>
    </row>
    <row r="8759" spans="1:2" x14ac:dyDescent="0.25">
      <c r="A8759" s="37" t="s">
        <v>18291</v>
      </c>
      <c r="B8759" s="38" t="s">
        <v>8819</v>
      </c>
    </row>
    <row r="8760" spans="1:2" x14ac:dyDescent="0.25">
      <c r="A8760" s="37" t="s">
        <v>18292</v>
      </c>
      <c r="B8760" s="38" t="s">
        <v>8820</v>
      </c>
    </row>
    <row r="8761" spans="1:2" x14ac:dyDescent="0.25">
      <c r="A8761" s="37" t="s">
        <v>18293</v>
      </c>
      <c r="B8761" s="38" t="s">
        <v>8821</v>
      </c>
    </row>
    <row r="8762" spans="1:2" x14ac:dyDescent="0.25">
      <c r="A8762" s="37" t="s">
        <v>18294</v>
      </c>
      <c r="B8762" s="38" t="s">
        <v>8822</v>
      </c>
    </row>
    <row r="8763" spans="1:2" x14ac:dyDescent="0.25">
      <c r="A8763" s="37" t="s">
        <v>18295</v>
      </c>
      <c r="B8763" s="38" t="s">
        <v>8823</v>
      </c>
    </row>
    <row r="8764" spans="1:2" x14ac:dyDescent="0.25">
      <c r="A8764" s="37" t="s">
        <v>18296</v>
      </c>
      <c r="B8764" s="38" t="s">
        <v>8824</v>
      </c>
    </row>
    <row r="8765" spans="1:2" x14ac:dyDescent="0.25">
      <c r="A8765" s="37" t="s">
        <v>18297</v>
      </c>
      <c r="B8765" s="38" t="s">
        <v>8825</v>
      </c>
    </row>
    <row r="8766" spans="1:2" x14ac:dyDescent="0.25">
      <c r="A8766" s="37" t="s">
        <v>18298</v>
      </c>
      <c r="B8766" s="38" t="s">
        <v>8826</v>
      </c>
    </row>
    <row r="8767" spans="1:2" x14ac:dyDescent="0.25">
      <c r="A8767" s="37" t="s">
        <v>18299</v>
      </c>
      <c r="B8767" s="38" t="s">
        <v>8827</v>
      </c>
    </row>
    <row r="8768" spans="1:2" x14ac:dyDescent="0.25">
      <c r="A8768" s="37" t="s">
        <v>18300</v>
      </c>
      <c r="B8768" s="38" t="s">
        <v>8828</v>
      </c>
    </row>
    <row r="8769" spans="1:2" x14ac:dyDescent="0.25">
      <c r="A8769" s="37" t="s">
        <v>18301</v>
      </c>
      <c r="B8769" s="38" t="s">
        <v>8829</v>
      </c>
    </row>
    <row r="8770" spans="1:2" x14ac:dyDescent="0.25">
      <c r="A8770" s="37" t="s">
        <v>18302</v>
      </c>
      <c r="B8770" s="38" t="s">
        <v>8830</v>
      </c>
    </row>
    <row r="8771" spans="1:2" x14ac:dyDescent="0.25">
      <c r="A8771" s="37" t="s">
        <v>18303</v>
      </c>
      <c r="B8771" s="38" t="s">
        <v>8831</v>
      </c>
    </row>
    <row r="8772" spans="1:2" x14ac:dyDescent="0.25">
      <c r="A8772" s="37" t="s">
        <v>18304</v>
      </c>
      <c r="B8772" s="38" t="s">
        <v>8832</v>
      </c>
    </row>
    <row r="8773" spans="1:2" x14ac:dyDescent="0.25">
      <c r="A8773" s="37" t="s">
        <v>18305</v>
      </c>
      <c r="B8773" s="38" t="s">
        <v>8833</v>
      </c>
    </row>
    <row r="8774" spans="1:2" x14ac:dyDescent="0.25">
      <c r="A8774" s="37" t="s">
        <v>18306</v>
      </c>
      <c r="B8774" s="38" t="s">
        <v>8834</v>
      </c>
    </row>
    <row r="8775" spans="1:2" x14ac:dyDescent="0.25">
      <c r="A8775" s="37" t="s">
        <v>18307</v>
      </c>
      <c r="B8775" s="38" t="s">
        <v>8835</v>
      </c>
    </row>
    <row r="8776" spans="1:2" x14ac:dyDescent="0.25">
      <c r="A8776" s="37" t="s">
        <v>18308</v>
      </c>
      <c r="B8776" s="38" t="s">
        <v>8836</v>
      </c>
    </row>
    <row r="8777" spans="1:2" x14ac:dyDescent="0.25">
      <c r="A8777" s="37" t="s">
        <v>18309</v>
      </c>
      <c r="B8777" s="38" t="s">
        <v>8837</v>
      </c>
    </row>
    <row r="8778" spans="1:2" x14ac:dyDescent="0.25">
      <c r="A8778" s="37" t="s">
        <v>18310</v>
      </c>
      <c r="B8778" s="38" t="s">
        <v>8838</v>
      </c>
    </row>
    <row r="8779" spans="1:2" x14ac:dyDescent="0.25">
      <c r="A8779" s="37" t="s">
        <v>18311</v>
      </c>
      <c r="B8779" s="38" t="s">
        <v>8839</v>
      </c>
    </row>
    <row r="8780" spans="1:2" x14ac:dyDescent="0.25">
      <c r="A8780" s="37" t="s">
        <v>18312</v>
      </c>
      <c r="B8780" s="38" t="s">
        <v>8840</v>
      </c>
    </row>
    <row r="8781" spans="1:2" x14ac:dyDescent="0.25">
      <c r="A8781" s="37" t="s">
        <v>18313</v>
      </c>
      <c r="B8781" s="38" t="s">
        <v>8841</v>
      </c>
    </row>
    <row r="8782" spans="1:2" x14ac:dyDescent="0.25">
      <c r="A8782" s="37" t="s">
        <v>18314</v>
      </c>
      <c r="B8782" s="38" t="s">
        <v>8842</v>
      </c>
    </row>
    <row r="8783" spans="1:2" x14ac:dyDescent="0.25">
      <c r="A8783" s="37" t="s">
        <v>18315</v>
      </c>
      <c r="B8783" s="38" t="s">
        <v>8843</v>
      </c>
    </row>
    <row r="8784" spans="1:2" x14ac:dyDescent="0.25">
      <c r="A8784" s="37" t="s">
        <v>18316</v>
      </c>
      <c r="B8784" s="38" t="s">
        <v>8844</v>
      </c>
    </row>
    <row r="8785" spans="1:2" x14ac:dyDescent="0.25">
      <c r="A8785" s="37" t="s">
        <v>18317</v>
      </c>
      <c r="B8785" s="38" t="s">
        <v>8845</v>
      </c>
    </row>
    <row r="8786" spans="1:2" x14ac:dyDescent="0.25">
      <c r="A8786" s="37" t="s">
        <v>18318</v>
      </c>
      <c r="B8786" s="38" t="s">
        <v>8846</v>
      </c>
    </row>
    <row r="8787" spans="1:2" x14ac:dyDescent="0.25">
      <c r="A8787" s="37" t="s">
        <v>18319</v>
      </c>
      <c r="B8787" s="38" t="s">
        <v>8847</v>
      </c>
    </row>
    <row r="8788" spans="1:2" x14ac:dyDescent="0.25">
      <c r="A8788" s="37" t="s">
        <v>18320</v>
      </c>
      <c r="B8788" s="38" t="s">
        <v>8848</v>
      </c>
    </row>
    <row r="8789" spans="1:2" x14ac:dyDescent="0.25">
      <c r="A8789" s="37" t="s">
        <v>18321</v>
      </c>
      <c r="B8789" s="38" t="s">
        <v>8849</v>
      </c>
    </row>
    <row r="8790" spans="1:2" x14ac:dyDescent="0.25">
      <c r="A8790" s="37" t="s">
        <v>18322</v>
      </c>
      <c r="B8790" s="38" t="s">
        <v>8850</v>
      </c>
    </row>
    <row r="8791" spans="1:2" x14ac:dyDescent="0.25">
      <c r="A8791" s="37" t="s">
        <v>18323</v>
      </c>
      <c r="B8791" s="38" t="s">
        <v>8851</v>
      </c>
    </row>
    <row r="8792" spans="1:2" x14ac:dyDescent="0.25">
      <c r="A8792" s="37" t="s">
        <v>18324</v>
      </c>
      <c r="B8792" s="38" t="s">
        <v>8852</v>
      </c>
    </row>
    <row r="8793" spans="1:2" x14ac:dyDescent="0.25">
      <c r="A8793" s="37" t="s">
        <v>18325</v>
      </c>
      <c r="B8793" s="38" t="s">
        <v>8853</v>
      </c>
    </row>
    <row r="8794" spans="1:2" x14ac:dyDescent="0.25">
      <c r="A8794" s="37" t="s">
        <v>18326</v>
      </c>
      <c r="B8794" s="38" t="s">
        <v>8854</v>
      </c>
    </row>
    <row r="8795" spans="1:2" x14ac:dyDescent="0.25">
      <c r="A8795" s="37" t="s">
        <v>18327</v>
      </c>
      <c r="B8795" s="38" t="s">
        <v>8855</v>
      </c>
    </row>
    <row r="8796" spans="1:2" x14ac:dyDescent="0.25">
      <c r="A8796" s="37" t="s">
        <v>18328</v>
      </c>
      <c r="B8796" s="38" t="s">
        <v>8856</v>
      </c>
    </row>
    <row r="8797" spans="1:2" x14ac:dyDescent="0.25">
      <c r="A8797" s="37" t="s">
        <v>18329</v>
      </c>
      <c r="B8797" s="38" t="s">
        <v>8857</v>
      </c>
    </row>
    <row r="8798" spans="1:2" x14ac:dyDescent="0.25">
      <c r="A8798" s="37" t="s">
        <v>18330</v>
      </c>
      <c r="B8798" s="38" t="s">
        <v>8858</v>
      </c>
    </row>
    <row r="8799" spans="1:2" x14ac:dyDescent="0.25">
      <c r="A8799" s="37" t="s">
        <v>18331</v>
      </c>
      <c r="B8799" s="38" t="s">
        <v>8859</v>
      </c>
    </row>
    <row r="8800" spans="1:2" x14ac:dyDescent="0.25">
      <c r="A8800" s="37" t="s">
        <v>18332</v>
      </c>
      <c r="B8800" s="38" t="s">
        <v>8860</v>
      </c>
    </row>
    <row r="8801" spans="1:2" x14ac:dyDescent="0.25">
      <c r="A8801" s="37" t="s">
        <v>18333</v>
      </c>
      <c r="B8801" s="38" t="s">
        <v>8861</v>
      </c>
    </row>
    <row r="8802" spans="1:2" x14ac:dyDescent="0.25">
      <c r="A8802" s="37" t="s">
        <v>18334</v>
      </c>
      <c r="B8802" s="38" t="s">
        <v>8862</v>
      </c>
    </row>
    <row r="8803" spans="1:2" x14ac:dyDescent="0.25">
      <c r="A8803" s="37" t="s">
        <v>18335</v>
      </c>
      <c r="B8803" s="38" t="s">
        <v>8863</v>
      </c>
    </row>
    <row r="8804" spans="1:2" x14ac:dyDescent="0.25">
      <c r="A8804" s="37" t="s">
        <v>18336</v>
      </c>
      <c r="B8804" s="38" t="s">
        <v>8864</v>
      </c>
    </row>
    <row r="8805" spans="1:2" x14ac:dyDescent="0.25">
      <c r="A8805" s="37" t="s">
        <v>18337</v>
      </c>
      <c r="B8805" s="38" t="s">
        <v>8865</v>
      </c>
    </row>
    <row r="8806" spans="1:2" x14ac:dyDescent="0.25">
      <c r="A8806" s="37" t="s">
        <v>18338</v>
      </c>
      <c r="B8806" s="38" t="s">
        <v>8866</v>
      </c>
    </row>
    <row r="8807" spans="1:2" x14ac:dyDescent="0.25">
      <c r="A8807" s="37" t="s">
        <v>18339</v>
      </c>
      <c r="B8807" s="38" t="s">
        <v>8867</v>
      </c>
    </row>
    <row r="8808" spans="1:2" x14ac:dyDescent="0.25">
      <c r="A8808" s="37" t="s">
        <v>18340</v>
      </c>
      <c r="B8808" s="38" t="s">
        <v>8868</v>
      </c>
    </row>
    <row r="8809" spans="1:2" x14ac:dyDescent="0.25">
      <c r="A8809" s="37" t="s">
        <v>18341</v>
      </c>
      <c r="B8809" s="38" t="s">
        <v>8869</v>
      </c>
    </row>
    <row r="8810" spans="1:2" x14ac:dyDescent="0.25">
      <c r="A8810" s="37" t="s">
        <v>18342</v>
      </c>
      <c r="B8810" s="38" t="s">
        <v>8870</v>
      </c>
    </row>
    <row r="8811" spans="1:2" x14ac:dyDescent="0.25">
      <c r="A8811" s="37" t="s">
        <v>18343</v>
      </c>
      <c r="B8811" s="38" t="s">
        <v>8871</v>
      </c>
    </row>
    <row r="8812" spans="1:2" x14ac:dyDescent="0.25">
      <c r="A8812" s="37" t="s">
        <v>18344</v>
      </c>
      <c r="B8812" s="38" t="s">
        <v>8872</v>
      </c>
    </row>
    <row r="8813" spans="1:2" x14ac:dyDescent="0.25">
      <c r="A8813" s="37" t="s">
        <v>18345</v>
      </c>
      <c r="B8813" s="38" t="s">
        <v>8873</v>
      </c>
    </row>
    <row r="8814" spans="1:2" x14ac:dyDescent="0.25">
      <c r="A8814" s="37" t="s">
        <v>18346</v>
      </c>
      <c r="B8814" s="38" t="s">
        <v>8874</v>
      </c>
    </row>
    <row r="8815" spans="1:2" x14ac:dyDescent="0.25">
      <c r="A8815" s="37" t="s">
        <v>18347</v>
      </c>
      <c r="B8815" s="38" t="s">
        <v>8875</v>
      </c>
    </row>
    <row r="8816" spans="1:2" x14ac:dyDescent="0.25">
      <c r="A8816" s="37" t="s">
        <v>18348</v>
      </c>
      <c r="B8816" s="38" t="s">
        <v>8876</v>
      </c>
    </row>
    <row r="8817" spans="1:2" x14ac:dyDescent="0.25">
      <c r="A8817" s="37" t="s">
        <v>18349</v>
      </c>
      <c r="B8817" s="38" t="s">
        <v>8877</v>
      </c>
    </row>
    <row r="8818" spans="1:2" x14ac:dyDescent="0.25">
      <c r="A8818" s="37" t="s">
        <v>18350</v>
      </c>
      <c r="B8818" s="38" t="s">
        <v>8878</v>
      </c>
    </row>
    <row r="8819" spans="1:2" x14ac:dyDescent="0.25">
      <c r="A8819" s="37" t="s">
        <v>18351</v>
      </c>
      <c r="B8819" s="38" t="s">
        <v>8879</v>
      </c>
    </row>
    <row r="8820" spans="1:2" x14ac:dyDescent="0.25">
      <c r="A8820" s="37" t="s">
        <v>18352</v>
      </c>
      <c r="B8820" s="38" t="s">
        <v>8880</v>
      </c>
    </row>
    <row r="8821" spans="1:2" x14ac:dyDescent="0.25">
      <c r="A8821" s="37" t="s">
        <v>18353</v>
      </c>
      <c r="B8821" s="38" t="s">
        <v>8881</v>
      </c>
    </row>
    <row r="8822" spans="1:2" x14ac:dyDescent="0.25">
      <c r="A8822" s="37" t="s">
        <v>18354</v>
      </c>
      <c r="B8822" s="38" t="s">
        <v>8882</v>
      </c>
    </row>
    <row r="8823" spans="1:2" x14ac:dyDescent="0.25">
      <c r="A8823" s="37" t="s">
        <v>18355</v>
      </c>
      <c r="B8823" s="38" t="s">
        <v>8883</v>
      </c>
    </row>
    <row r="8824" spans="1:2" x14ac:dyDescent="0.25">
      <c r="A8824" s="37" t="s">
        <v>18356</v>
      </c>
      <c r="B8824" s="38" t="s">
        <v>8884</v>
      </c>
    </row>
    <row r="8825" spans="1:2" x14ac:dyDescent="0.25">
      <c r="A8825" s="37" t="s">
        <v>18357</v>
      </c>
      <c r="B8825" s="38" t="s">
        <v>8885</v>
      </c>
    </row>
    <row r="8826" spans="1:2" x14ac:dyDescent="0.25">
      <c r="A8826" s="37" t="s">
        <v>18358</v>
      </c>
      <c r="B8826" s="38" t="s">
        <v>8886</v>
      </c>
    </row>
    <row r="8827" spans="1:2" x14ac:dyDescent="0.25">
      <c r="A8827" s="37" t="s">
        <v>18359</v>
      </c>
      <c r="B8827" s="38" t="s">
        <v>8887</v>
      </c>
    </row>
    <row r="8828" spans="1:2" x14ac:dyDescent="0.25">
      <c r="A8828" s="37" t="s">
        <v>18360</v>
      </c>
      <c r="B8828" s="38" t="s">
        <v>8888</v>
      </c>
    </row>
    <row r="8829" spans="1:2" x14ac:dyDescent="0.25">
      <c r="A8829" s="37" t="s">
        <v>18361</v>
      </c>
      <c r="B8829" s="38" t="s">
        <v>8889</v>
      </c>
    </row>
    <row r="8830" spans="1:2" x14ac:dyDescent="0.25">
      <c r="A8830" s="37" t="s">
        <v>18362</v>
      </c>
      <c r="B8830" s="38" t="s">
        <v>8890</v>
      </c>
    </row>
    <row r="8831" spans="1:2" x14ac:dyDescent="0.25">
      <c r="A8831" s="37" t="s">
        <v>18363</v>
      </c>
      <c r="B8831" s="38" t="s">
        <v>8891</v>
      </c>
    </row>
    <row r="8832" spans="1:2" x14ac:dyDescent="0.25">
      <c r="A8832" s="37" t="s">
        <v>18364</v>
      </c>
      <c r="B8832" s="38" t="s">
        <v>8892</v>
      </c>
    </row>
    <row r="8833" spans="1:2" x14ac:dyDescent="0.25">
      <c r="A8833" s="37" t="s">
        <v>18365</v>
      </c>
      <c r="B8833" s="38" t="s">
        <v>8893</v>
      </c>
    </row>
    <row r="8834" spans="1:2" x14ac:dyDescent="0.25">
      <c r="A8834" s="37" t="s">
        <v>18366</v>
      </c>
      <c r="B8834" s="38" t="s">
        <v>8894</v>
      </c>
    </row>
    <row r="8835" spans="1:2" x14ac:dyDescent="0.25">
      <c r="A8835" s="37" t="s">
        <v>18367</v>
      </c>
      <c r="B8835" s="38" t="s">
        <v>8895</v>
      </c>
    </row>
    <row r="8836" spans="1:2" x14ac:dyDescent="0.25">
      <c r="A8836" s="37" t="s">
        <v>18368</v>
      </c>
      <c r="B8836" s="38" t="s">
        <v>8894</v>
      </c>
    </row>
    <row r="8837" spans="1:2" x14ac:dyDescent="0.25">
      <c r="A8837" s="37" t="s">
        <v>18369</v>
      </c>
      <c r="B8837" s="38" t="s">
        <v>8896</v>
      </c>
    </row>
    <row r="8838" spans="1:2" x14ac:dyDescent="0.25">
      <c r="A8838" s="37" t="s">
        <v>18370</v>
      </c>
      <c r="B8838" s="38" t="s">
        <v>8897</v>
      </c>
    </row>
    <row r="8839" spans="1:2" x14ac:dyDescent="0.25">
      <c r="A8839" s="37" t="s">
        <v>18371</v>
      </c>
      <c r="B8839" s="38" t="s">
        <v>8898</v>
      </c>
    </row>
    <row r="8840" spans="1:2" x14ac:dyDescent="0.25">
      <c r="A8840" s="37" t="s">
        <v>18372</v>
      </c>
      <c r="B8840" s="38" t="s">
        <v>8899</v>
      </c>
    </row>
    <row r="8841" spans="1:2" x14ac:dyDescent="0.25">
      <c r="A8841" s="37" t="s">
        <v>18373</v>
      </c>
      <c r="B8841" s="38" t="s">
        <v>8900</v>
      </c>
    </row>
    <row r="8842" spans="1:2" x14ac:dyDescent="0.25">
      <c r="A8842" s="37" t="s">
        <v>18374</v>
      </c>
      <c r="B8842" s="38" t="s">
        <v>8901</v>
      </c>
    </row>
    <row r="8843" spans="1:2" x14ac:dyDescent="0.25">
      <c r="A8843" s="37" t="s">
        <v>18375</v>
      </c>
      <c r="B8843" s="38" t="s">
        <v>8902</v>
      </c>
    </row>
    <row r="8844" spans="1:2" x14ac:dyDescent="0.25">
      <c r="A8844" s="37" t="s">
        <v>18376</v>
      </c>
      <c r="B8844" s="38" t="s">
        <v>8903</v>
      </c>
    </row>
    <row r="8845" spans="1:2" x14ac:dyDescent="0.25">
      <c r="A8845" s="37" t="s">
        <v>18377</v>
      </c>
      <c r="B8845" s="38" t="s">
        <v>8904</v>
      </c>
    </row>
    <row r="8846" spans="1:2" x14ac:dyDescent="0.25">
      <c r="A8846" s="37" t="s">
        <v>18378</v>
      </c>
      <c r="B8846" s="38" t="s">
        <v>8905</v>
      </c>
    </row>
    <row r="8847" spans="1:2" x14ac:dyDescent="0.25">
      <c r="A8847" s="37" t="s">
        <v>18379</v>
      </c>
      <c r="B8847" s="38" t="s">
        <v>8906</v>
      </c>
    </row>
    <row r="8848" spans="1:2" x14ac:dyDescent="0.25">
      <c r="A8848" s="37" t="s">
        <v>18380</v>
      </c>
      <c r="B8848" s="38" t="s">
        <v>8907</v>
      </c>
    </row>
    <row r="8849" spans="1:2" x14ac:dyDescent="0.25">
      <c r="A8849" s="37" t="s">
        <v>18381</v>
      </c>
      <c r="B8849" s="38" t="s">
        <v>8908</v>
      </c>
    </row>
    <row r="8850" spans="1:2" x14ac:dyDescent="0.25">
      <c r="A8850" s="37" t="s">
        <v>18382</v>
      </c>
      <c r="B8850" s="38" t="s">
        <v>8909</v>
      </c>
    </row>
    <row r="8851" spans="1:2" x14ac:dyDescent="0.25">
      <c r="A8851" s="37" t="s">
        <v>18383</v>
      </c>
      <c r="B8851" s="38" t="s">
        <v>8910</v>
      </c>
    </row>
    <row r="8852" spans="1:2" x14ac:dyDescent="0.25">
      <c r="A8852" s="37" t="s">
        <v>18384</v>
      </c>
      <c r="B8852" s="38" t="s">
        <v>8911</v>
      </c>
    </row>
    <row r="8853" spans="1:2" x14ac:dyDescent="0.25">
      <c r="A8853" s="37" t="s">
        <v>18385</v>
      </c>
      <c r="B8853" s="38" t="s">
        <v>8912</v>
      </c>
    </row>
    <row r="8854" spans="1:2" x14ac:dyDescent="0.25">
      <c r="A8854" s="37" t="s">
        <v>18386</v>
      </c>
      <c r="B8854" s="38" t="s">
        <v>8913</v>
      </c>
    </row>
    <row r="8855" spans="1:2" x14ac:dyDescent="0.25">
      <c r="A8855" s="37" t="s">
        <v>18387</v>
      </c>
      <c r="B8855" s="38" t="s">
        <v>8914</v>
      </c>
    </row>
    <row r="8856" spans="1:2" x14ac:dyDescent="0.25">
      <c r="A8856" s="37" t="s">
        <v>18388</v>
      </c>
      <c r="B8856" s="38" t="s">
        <v>8915</v>
      </c>
    </row>
    <row r="8857" spans="1:2" x14ac:dyDescent="0.25">
      <c r="A8857" s="37" t="s">
        <v>18389</v>
      </c>
      <c r="B8857" s="38" t="s">
        <v>8916</v>
      </c>
    </row>
    <row r="8858" spans="1:2" x14ac:dyDescent="0.25">
      <c r="A8858" s="37" t="s">
        <v>18390</v>
      </c>
      <c r="B8858" s="38" t="s">
        <v>8917</v>
      </c>
    </row>
    <row r="8859" spans="1:2" x14ac:dyDescent="0.25">
      <c r="A8859" s="37" t="s">
        <v>18391</v>
      </c>
      <c r="B8859" s="38" t="s">
        <v>8918</v>
      </c>
    </row>
    <row r="8860" spans="1:2" x14ac:dyDescent="0.25">
      <c r="A8860" s="37" t="s">
        <v>18392</v>
      </c>
      <c r="B8860" s="38" t="s">
        <v>8919</v>
      </c>
    </row>
    <row r="8861" spans="1:2" x14ac:dyDescent="0.25">
      <c r="A8861" s="37" t="s">
        <v>18393</v>
      </c>
      <c r="B8861" s="38" t="s">
        <v>8920</v>
      </c>
    </row>
    <row r="8862" spans="1:2" x14ac:dyDescent="0.25">
      <c r="A8862" s="37" t="s">
        <v>18394</v>
      </c>
      <c r="B8862" s="38" t="s">
        <v>8921</v>
      </c>
    </row>
    <row r="8863" spans="1:2" x14ac:dyDescent="0.25">
      <c r="A8863" s="37" t="s">
        <v>18395</v>
      </c>
      <c r="B8863" s="38" t="s">
        <v>8922</v>
      </c>
    </row>
    <row r="8864" spans="1:2" x14ac:dyDescent="0.25">
      <c r="A8864" s="37" t="s">
        <v>18396</v>
      </c>
      <c r="B8864" s="38" t="s">
        <v>8923</v>
      </c>
    </row>
    <row r="8865" spans="1:2" x14ac:dyDescent="0.25">
      <c r="A8865" s="37" t="s">
        <v>18397</v>
      </c>
      <c r="B8865" s="38" t="s">
        <v>8924</v>
      </c>
    </row>
    <row r="8866" spans="1:2" x14ac:dyDescent="0.25">
      <c r="A8866" s="37" t="s">
        <v>18398</v>
      </c>
      <c r="B8866" s="38" t="s">
        <v>8925</v>
      </c>
    </row>
    <row r="8867" spans="1:2" x14ac:dyDescent="0.25">
      <c r="A8867" s="37" t="s">
        <v>18399</v>
      </c>
      <c r="B8867" s="38" t="s">
        <v>8926</v>
      </c>
    </row>
    <row r="8868" spans="1:2" x14ac:dyDescent="0.25">
      <c r="A8868" s="37" t="s">
        <v>18400</v>
      </c>
      <c r="B8868" s="38" t="s">
        <v>8927</v>
      </c>
    </row>
    <row r="8869" spans="1:2" x14ac:dyDescent="0.25">
      <c r="A8869" s="37" t="s">
        <v>18401</v>
      </c>
      <c r="B8869" s="38" t="s">
        <v>8928</v>
      </c>
    </row>
    <row r="8870" spans="1:2" x14ac:dyDescent="0.25">
      <c r="A8870" s="37" t="s">
        <v>18402</v>
      </c>
      <c r="B8870" s="38" t="s">
        <v>8929</v>
      </c>
    </row>
    <row r="8871" spans="1:2" x14ac:dyDescent="0.25">
      <c r="A8871" s="37" t="s">
        <v>18403</v>
      </c>
      <c r="B8871" s="38" t="s">
        <v>8930</v>
      </c>
    </row>
    <row r="8872" spans="1:2" x14ac:dyDescent="0.25">
      <c r="A8872" s="37" t="s">
        <v>18404</v>
      </c>
      <c r="B8872" s="38" t="s">
        <v>8931</v>
      </c>
    </row>
    <row r="8873" spans="1:2" x14ac:dyDescent="0.25">
      <c r="A8873" s="37" t="s">
        <v>18405</v>
      </c>
      <c r="B8873" s="38" t="s">
        <v>8932</v>
      </c>
    </row>
    <row r="8874" spans="1:2" x14ac:dyDescent="0.25">
      <c r="A8874" s="37" t="s">
        <v>18406</v>
      </c>
      <c r="B8874" s="38" t="s">
        <v>8933</v>
      </c>
    </row>
    <row r="8875" spans="1:2" x14ac:dyDescent="0.25">
      <c r="A8875" s="37" t="s">
        <v>18407</v>
      </c>
      <c r="B8875" s="38" t="s">
        <v>8934</v>
      </c>
    </row>
    <row r="8876" spans="1:2" x14ac:dyDescent="0.25">
      <c r="A8876" s="37" t="s">
        <v>18408</v>
      </c>
      <c r="B8876" s="38" t="s">
        <v>8935</v>
      </c>
    </row>
    <row r="8877" spans="1:2" x14ac:dyDescent="0.25">
      <c r="A8877" s="37" t="s">
        <v>18409</v>
      </c>
      <c r="B8877" s="38" t="s">
        <v>8936</v>
      </c>
    </row>
    <row r="8878" spans="1:2" x14ac:dyDescent="0.25">
      <c r="A8878" s="37" t="s">
        <v>18410</v>
      </c>
      <c r="B8878" s="38" t="s">
        <v>8937</v>
      </c>
    </row>
    <row r="8879" spans="1:2" x14ac:dyDescent="0.25">
      <c r="A8879" s="37" t="s">
        <v>18411</v>
      </c>
      <c r="B8879" s="38" t="s">
        <v>8938</v>
      </c>
    </row>
    <row r="8880" spans="1:2" x14ac:dyDescent="0.25">
      <c r="A8880" s="37" t="s">
        <v>18412</v>
      </c>
      <c r="B8880" s="38" t="s">
        <v>8939</v>
      </c>
    </row>
    <row r="8881" spans="1:2" x14ac:dyDescent="0.25">
      <c r="A8881" s="37" t="s">
        <v>18413</v>
      </c>
      <c r="B8881" s="38" t="s">
        <v>8940</v>
      </c>
    </row>
    <row r="8882" spans="1:2" x14ac:dyDescent="0.25">
      <c r="A8882" s="37" t="s">
        <v>18414</v>
      </c>
      <c r="B8882" s="38" t="s">
        <v>8941</v>
      </c>
    </row>
    <row r="8883" spans="1:2" x14ac:dyDescent="0.25">
      <c r="A8883" s="37" t="s">
        <v>18415</v>
      </c>
      <c r="B8883" s="38" t="s">
        <v>8942</v>
      </c>
    </row>
    <row r="8884" spans="1:2" x14ac:dyDescent="0.25">
      <c r="A8884" s="37" t="s">
        <v>18416</v>
      </c>
      <c r="B8884" s="38" t="s">
        <v>8943</v>
      </c>
    </row>
    <row r="8885" spans="1:2" x14ac:dyDescent="0.25">
      <c r="A8885" s="37" t="s">
        <v>18417</v>
      </c>
      <c r="B8885" s="38" t="s">
        <v>8944</v>
      </c>
    </row>
    <row r="8886" spans="1:2" x14ac:dyDescent="0.25">
      <c r="A8886" s="37" t="s">
        <v>18418</v>
      </c>
      <c r="B8886" s="38" t="s">
        <v>8945</v>
      </c>
    </row>
    <row r="8887" spans="1:2" x14ac:dyDescent="0.25">
      <c r="A8887" s="37" t="s">
        <v>18419</v>
      </c>
      <c r="B8887" s="38" t="s">
        <v>8946</v>
      </c>
    </row>
    <row r="8888" spans="1:2" x14ac:dyDescent="0.25">
      <c r="A8888" s="37" t="s">
        <v>18420</v>
      </c>
      <c r="B8888" s="38" t="s">
        <v>8947</v>
      </c>
    </row>
    <row r="8889" spans="1:2" x14ac:dyDescent="0.25">
      <c r="A8889" s="37" t="s">
        <v>18421</v>
      </c>
      <c r="B8889" s="38" t="s">
        <v>8948</v>
      </c>
    </row>
    <row r="8890" spans="1:2" x14ac:dyDescent="0.25">
      <c r="A8890" s="37" t="s">
        <v>18422</v>
      </c>
      <c r="B8890" s="38" t="s">
        <v>8949</v>
      </c>
    </row>
    <row r="8891" spans="1:2" x14ac:dyDescent="0.25">
      <c r="A8891" s="37" t="s">
        <v>18423</v>
      </c>
      <c r="B8891" s="38" t="s">
        <v>8950</v>
      </c>
    </row>
    <row r="8892" spans="1:2" x14ac:dyDescent="0.25">
      <c r="A8892" s="37" t="s">
        <v>18424</v>
      </c>
      <c r="B8892" s="38" t="s">
        <v>8951</v>
      </c>
    </row>
    <row r="8893" spans="1:2" x14ac:dyDescent="0.25">
      <c r="A8893" s="37" t="s">
        <v>18425</v>
      </c>
      <c r="B8893" s="38" t="s">
        <v>8952</v>
      </c>
    </row>
    <row r="8894" spans="1:2" x14ac:dyDescent="0.25">
      <c r="A8894" s="37" t="s">
        <v>18426</v>
      </c>
      <c r="B8894" s="38" t="s">
        <v>8953</v>
      </c>
    </row>
    <row r="8895" spans="1:2" x14ac:dyDescent="0.25">
      <c r="A8895" s="37" t="s">
        <v>18427</v>
      </c>
      <c r="B8895" s="38" t="s">
        <v>8954</v>
      </c>
    </row>
    <row r="8896" spans="1:2" x14ac:dyDescent="0.25">
      <c r="A8896" s="37" t="s">
        <v>18428</v>
      </c>
      <c r="B8896" s="38" t="s">
        <v>8955</v>
      </c>
    </row>
    <row r="8897" spans="1:2" x14ac:dyDescent="0.25">
      <c r="A8897" s="37" t="s">
        <v>18429</v>
      </c>
      <c r="B8897" s="38" t="s">
        <v>8956</v>
      </c>
    </row>
    <row r="8898" spans="1:2" x14ac:dyDescent="0.25">
      <c r="A8898" s="37" t="s">
        <v>18430</v>
      </c>
      <c r="B8898" s="38" t="s">
        <v>8957</v>
      </c>
    </row>
    <row r="8899" spans="1:2" x14ac:dyDescent="0.25">
      <c r="A8899" s="37" t="s">
        <v>18431</v>
      </c>
      <c r="B8899" s="38" t="s">
        <v>8958</v>
      </c>
    </row>
    <row r="8900" spans="1:2" x14ac:dyDescent="0.25">
      <c r="A8900" s="37" t="s">
        <v>18432</v>
      </c>
      <c r="B8900" s="38" t="s">
        <v>8959</v>
      </c>
    </row>
    <row r="8901" spans="1:2" x14ac:dyDescent="0.25">
      <c r="A8901" s="37" t="s">
        <v>18433</v>
      </c>
      <c r="B8901" s="38" t="s">
        <v>8960</v>
      </c>
    </row>
    <row r="8902" spans="1:2" x14ac:dyDescent="0.25">
      <c r="A8902" s="37" t="s">
        <v>18434</v>
      </c>
      <c r="B8902" s="38" t="s">
        <v>8961</v>
      </c>
    </row>
    <row r="8903" spans="1:2" x14ac:dyDescent="0.25">
      <c r="A8903" s="37" t="s">
        <v>18435</v>
      </c>
      <c r="B8903" s="38" t="s">
        <v>8962</v>
      </c>
    </row>
    <row r="8904" spans="1:2" x14ac:dyDescent="0.25">
      <c r="A8904" s="37" t="s">
        <v>18436</v>
      </c>
      <c r="B8904" s="38" t="s">
        <v>8963</v>
      </c>
    </row>
    <row r="8905" spans="1:2" x14ac:dyDescent="0.25">
      <c r="A8905" s="37" t="s">
        <v>18437</v>
      </c>
      <c r="B8905" s="38" t="s">
        <v>8964</v>
      </c>
    </row>
    <row r="8906" spans="1:2" x14ac:dyDescent="0.25">
      <c r="A8906" s="37" t="s">
        <v>18438</v>
      </c>
      <c r="B8906" s="38" t="s">
        <v>8965</v>
      </c>
    </row>
    <row r="8907" spans="1:2" x14ac:dyDescent="0.25">
      <c r="A8907" s="37" t="s">
        <v>18439</v>
      </c>
      <c r="B8907" s="38" t="s">
        <v>8966</v>
      </c>
    </row>
    <row r="8908" spans="1:2" x14ac:dyDescent="0.25">
      <c r="A8908" s="37" t="s">
        <v>18440</v>
      </c>
      <c r="B8908" s="38" t="s">
        <v>8967</v>
      </c>
    </row>
    <row r="8909" spans="1:2" x14ac:dyDescent="0.25">
      <c r="A8909" s="37" t="s">
        <v>18441</v>
      </c>
      <c r="B8909" s="38" t="s">
        <v>8968</v>
      </c>
    </row>
    <row r="8910" spans="1:2" x14ac:dyDescent="0.25">
      <c r="A8910" s="37" t="s">
        <v>18442</v>
      </c>
      <c r="B8910" s="38" t="s">
        <v>8969</v>
      </c>
    </row>
    <row r="8911" spans="1:2" x14ac:dyDescent="0.25">
      <c r="A8911" s="37" t="s">
        <v>18443</v>
      </c>
      <c r="B8911" s="38" t="s">
        <v>8970</v>
      </c>
    </row>
    <row r="8912" spans="1:2" x14ac:dyDescent="0.25">
      <c r="A8912" s="37" t="s">
        <v>18444</v>
      </c>
      <c r="B8912" s="38" t="s">
        <v>8971</v>
      </c>
    </row>
    <row r="8913" spans="1:2" x14ac:dyDescent="0.25">
      <c r="A8913" s="37" t="s">
        <v>18445</v>
      </c>
      <c r="B8913" s="38" t="s">
        <v>8972</v>
      </c>
    </row>
    <row r="8914" spans="1:2" x14ac:dyDescent="0.25">
      <c r="A8914" s="37" t="s">
        <v>18446</v>
      </c>
      <c r="B8914" s="38" t="s">
        <v>8973</v>
      </c>
    </row>
    <row r="8915" spans="1:2" x14ac:dyDescent="0.25">
      <c r="A8915" s="37" t="s">
        <v>18447</v>
      </c>
      <c r="B8915" s="38" t="s">
        <v>8974</v>
      </c>
    </row>
    <row r="8916" spans="1:2" x14ac:dyDescent="0.25">
      <c r="A8916" s="37" t="s">
        <v>18448</v>
      </c>
      <c r="B8916" s="38" t="s">
        <v>8975</v>
      </c>
    </row>
    <row r="8917" spans="1:2" x14ac:dyDescent="0.25">
      <c r="A8917" s="37" t="s">
        <v>18449</v>
      </c>
      <c r="B8917" s="38" t="s">
        <v>8976</v>
      </c>
    </row>
    <row r="8918" spans="1:2" x14ac:dyDescent="0.25">
      <c r="A8918" s="37" t="s">
        <v>18450</v>
      </c>
      <c r="B8918" s="38" t="s">
        <v>8977</v>
      </c>
    </row>
    <row r="8919" spans="1:2" x14ac:dyDescent="0.25">
      <c r="A8919" s="37" t="s">
        <v>18451</v>
      </c>
      <c r="B8919" s="38" t="s">
        <v>8978</v>
      </c>
    </row>
    <row r="8920" spans="1:2" x14ac:dyDescent="0.25">
      <c r="A8920" s="37" t="s">
        <v>18452</v>
      </c>
      <c r="B8920" s="38" t="s">
        <v>8979</v>
      </c>
    </row>
    <row r="8921" spans="1:2" x14ac:dyDescent="0.25">
      <c r="A8921" s="37" t="s">
        <v>18453</v>
      </c>
      <c r="B8921" s="38" t="s">
        <v>8980</v>
      </c>
    </row>
    <row r="8922" spans="1:2" x14ac:dyDescent="0.25">
      <c r="A8922" s="37" t="s">
        <v>18454</v>
      </c>
      <c r="B8922" s="38" t="s">
        <v>8981</v>
      </c>
    </row>
    <row r="8923" spans="1:2" x14ac:dyDescent="0.25">
      <c r="A8923" s="37" t="s">
        <v>18455</v>
      </c>
      <c r="B8923" s="38" t="s">
        <v>8982</v>
      </c>
    </row>
    <row r="8924" spans="1:2" x14ac:dyDescent="0.25">
      <c r="A8924" s="37" t="s">
        <v>18456</v>
      </c>
      <c r="B8924" s="38" t="s">
        <v>8983</v>
      </c>
    </row>
    <row r="8925" spans="1:2" x14ac:dyDescent="0.25">
      <c r="A8925" s="37" t="s">
        <v>18457</v>
      </c>
      <c r="B8925" s="38" t="s">
        <v>8984</v>
      </c>
    </row>
    <row r="8926" spans="1:2" x14ac:dyDescent="0.25">
      <c r="A8926" s="37" t="s">
        <v>18458</v>
      </c>
      <c r="B8926" s="38" t="s">
        <v>8985</v>
      </c>
    </row>
    <row r="8927" spans="1:2" x14ac:dyDescent="0.25">
      <c r="A8927" s="37" t="s">
        <v>18459</v>
      </c>
      <c r="B8927" s="38" t="s">
        <v>8986</v>
      </c>
    </row>
    <row r="8928" spans="1:2" x14ac:dyDescent="0.25">
      <c r="A8928" s="37" t="s">
        <v>18460</v>
      </c>
      <c r="B8928" s="38" t="s">
        <v>8987</v>
      </c>
    </row>
    <row r="8929" spans="1:2" x14ac:dyDescent="0.25">
      <c r="A8929" s="37" t="s">
        <v>18461</v>
      </c>
      <c r="B8929" s="38" t="s">
        <v>8988</v>
      </c>
    </row>
    <row r="8930" spans="1:2" x14ac:dyDescent="0.25">
      <c r="A8930" s="37" t="s">
        <v>18462</v>
      </c>
      <c r="B8930" s="38" t="s">
        <v>8989</v>
      </c>
    </row>
    <row r="8931" spans="1:2" x14ac:dyDescent="0.25">
      <c r="A8931" s="37" t="s">
        <v>18463</v>
      </c>
      <c r="B8931" s="38" t="s">
        <v>8990</v>
      </c>
    </row>
    <row r="8932" spans="1:2" x14ac:dyDescent="0.25">
      <c r="A8932" s="37" t="s">
        <v>18464</v>
      </c>
      <c r="B8932" s="38" t="s">
        <v>8991</v>
      </c>
    </row>
    <row r="8933" spans="1:2" x14ac:dyDescent="0.25">
      <c r="A8933" s="37" t="s">
        <v>18465</v>
      </c>
      <c r="B8933" s="38" t="s">
        <v>8992</v>
      </c>
    </row>
    <row r="8934" spans="1:2" x14ac:dyDescent="0.25">
      <c r="A8934" s="37" t="s">
        <v>18466</v>
      </c>
      <c r="B8934" s="38" t="s">
        <v>8993</v>
      </c>
    </row>
    <row r="8935" spans="1:2" x14ac:dyDescent="0.25">
      <c r="A8935" s="37" t="s">
        <v>18467</v>
      </c>
      <c r="B8935" s="38" t="s">
        <v>8994</v>
      </c>
    </row>
    <row r="8936" spans="1:2" x14ac:dyDescent="0.25">
      <c r="A8936" s="37" t="s">
        <v>18468</v>
      </c>
      <c r="B8936" s="38" t="s">
        <v>8995</v>
      </c>
    </row>
    <row r="8937" spans="1:2" x14ac:dyDescent="0.25">
      <c r="A8937" s="37" t="s">
        <v>18469</v>
      </c>
      <c r="B8937" s="38" t="s">
        <v>8996</v>
      </c>
    </row>
    <row r="8938" spans="1:2" x14ac:dyDescent="0.25">
      <c r="A8938" s="37" t="s">
        <v>18470</v>
      </c>
      <c r="B8938" s="38" t="s">
        <v>8997</v>
      </c>
    </row>
    <row r="8939" spans="1:2" x14ac:dyDescent="0.25">
      <c r="A8939" s="37" t="s">
        <v>18471</v>
      </c>
      <c r="B8939" s="38" t="s">
        <v>8998</v>
      </c>
    </row>
    <row r="8940" spans="1:2" x14ac:dyDescent="0.25">
      <c r="A8940" s="37" t="s">
        <v>18472</v>
      </c>
      <c r="B8940" s="38" t="s">
        <v>8999</v>
      </c>
    </row>
    <row r="8941" spans="1:2" x14ac:dyDescent="0.25">
      <c r="A8941" s="37" t="s">
        <v>18473</v>
      </c>
      <c r="B8941" s="38" t="s">
        <v>9000</v>
      </c>
    </row>
    <row r="8942" spans="1:2" x14ac:dyDescent="0.25">
      <c r="A8942" s="37" t="s">
        <v>18474</v>
      </c>
      <c r="B8942" s="38" t="s">
        <v>9001</v>
      </c>
    </row>
    <row r="8943" spans="1:2" x14ac:dyDescent="0.25">
      <c r="A8943" s="37" t="s">
        <v>18475</v>
      </c>
      <c r="B8943" s="38" t="s">
        <v>9002</v>
      </c>
    </row>
    <row r="8944" spans="1:2" x14ac:dyDescent="0.25">
      <c r="A8944" s="37" t="s">
        <v>18476</v>
      </c>
      <c r="B8944" s="38" t="s">
        <v>9003</v>
      </c>
    </row>
    <row r="8945" spans="1:2" x14ac:dyDescent="0.25">
      <c r="A8945" s="37" t="s">
        <v>18477</v>
      </c>
      <c r="B8945" s="38" t="s">
        <v>9004</v>
      </c>
    </row>
    <row r="8946" spans="1:2" x14ac:dyDescent="0.25">
      <c r="A8946" s="37" t="s">
        <v>18478</v>
      </c>
      <c r="B8946" s="38" t="s">
        <v>9005</v>
      </c>
    </row>
    <row r="8947" spans="1:2" x14ac:dyDescent="0.25">
      <c r="A8947" s="37" t="s">
        <v>18479</v>
      </c>
      <c r="B8947" s="38" t="s">
        <v>9006</v>
      </c>
    </row>
    <row r="8948" spans="1:2" x14ac:dyDescent="0.25">
      <c r="A8948" s="37" t="s">
        <v>18480</v>
      </c>
      <c r="B8948" s="38" t="s">
        <v>9007</v>
      </c>
    </row>
    <row r="8949" spans="1:2" x14ac:dyDescent="0.25">
      <c r="A8949" s="37" t="s">
        <v>18481</v>
      </c>
      <c r="B8949" s="38" t="s">
        <v>9008</v>
      </c>
    </row>
    <row r="8950" spans="1:2" x14ac:dyDescent="0.25">
      <c r="A8950" s="37" t="s">
        <v>18482</v>
      </c>
      <c r="B8950" s="38" t="s">
        <v>9009</v>
      </c>
    </row>
    <row r="8951" spans="1:2" x14ac:dyDescent="0.25">
      <c r="A8951" s="37" t="s">
        <v>18483</v>
      </c>
      <c r="B8951" s="38" t="s">
        <v>9010</v>
      </c>
    </row>
    <row r="8952" spans="1:2" x14ac:dyDescent="0.25">
      <c r="A8952" s="37" t="s">
        <v>18484</v>
      </c>
      <c r="B8952" s="38" t="s">
        <v>9011</v>
      </c>
    </row>
    <row r="8953" spans="1:2" x14ac:dyDescent="0.25">
      <c r="A8953" s="37" t="s">
        <v>18485</v>
      </c>
      <c r="B8953" s="38" t="s">
        <v>9012</v>
      </c>
    </row>
    <row r="8954" spans="1:2" x14ac:dyDescent="0.25">
      <c r="A8954" s="37" t="s">
        <v>18486</v>
      </c>
      <c r="B8954" s="38" t="s">
        <v>9013</v>
      </c>
    </row>
    <row r="8955" spans="1:2" x14ac:dyDescent="0.25">
      <c r="A8955" s="37" t="s">
        <v>18487</v>
      </c>
      <c r="B8955" s="38" t="s">
        <v>9014</v>
      </c>
    </row>
    <row r="8956" spans="1:2" x14ac:dyDescent="0.25">
      <c r="A8956" s="37" t="s">
        <v>18488</v>
      </c>
      <c r="B8956" s="38" t="s">
        <v>9015</v>
      </c>
    </row>
    <row r="8957" spans="1:2" x14ac:dyDescent="0.25">
      <c r="A8957" s="37" t="s">
        <v>18489</v>
      </c>
      <c r="B8957" s="38" t="s">
        <v>9016</v>
      </c>
    </row>
    <row r="8958" spans="1:2" x14ac:dyDescent="0.25">
      <c r="A8958" s="37" t="s">
        <v>18490</v>
      </c>
      <c r="B8958" s="38" t="s">
        <v>9017</v>
      </c>
    </row>
    <row r="8959" spans="1:2" x14ac:dyDescent="0.25">
      <c r="A8959" s="37" t="s">
        <v>18491</v>
      </c>
      <c r="B8959" s="38" t="s">
        <v>9018</v>
      </c>
    </row>
    <row r="8960" spans="1:2" x14ac:dyDescent="0.25">
      <c r="A8960" s="37" t="s">
        <v>18492</v>
      </c>
      <c r="B8960" s="38" t="s">
        <v>9019</v>
      </c>
    </row>
    <row r="8961" spans="1:2" x14ac:dyDescent="0.25">
      <c r="A8961" s="37" t="s">
        <v>18493</v>
      </c>
      <c r="B8961" s="38" t="s">
        <v>9020</v>
      </c>
    </row>
    <row r="8962" spans="1:2" x14ac:dyDescent="0.25">
      <c r="A8962" s="37" t="s">
        <v>18494</v>
      </c>
      <c r="B8962" s="38" t="s">
        <v>9021</v>
      </c>
    </row>
    <row r="8963" spans="1:2" x14ac:dyDescent="0.25">
      <c r="A8963" s="37" t="s">
        <v>18495</v>
      </c>
      <c r="B8963" s="38" t="s">
        <v>9022</v>
      </c>
    </row>
    <row r="8964" spans="1:2" x14ac:dyDescent="0.25">
      <c r="A8964" s="37" t="s">
        <v>18496</v>
      </c>
      <c r="B8964" s="38" t="s">
        <v>9023</v>
      </c>
    </row>
    <row r="8965" spans="1:2" x14ac:dyDescent="0.25">
      <c r="A8965" s="37" t="s">
        <v>18497</v>
      </c>
      <c r="B8965" s="38" t="s">
        <v>9024</v>
      </c>
    </row>
    <row r="8966" spans="1:2" x14ac:dyDescent="0.25">
      <c r="A8966" s="37" t="s">
        <v>18498</v>
      </c>
      <c r="B8966" s="38" t="s">
        <v>9025</v>
      </c>
    </row>
    <row r="8967" spans="1:2" x14ac:dyDescent="0.25">
      <c r="A8967" s="37" t="s">
        <v>18499</v>
      </c>
      <c r="B8967" s="38" t="s">
        <v>9026</v>
      </c>
    </row>
    <row r="8968" spans="1:2" x14ac:dyDescent="0.25">
      <c r="A8968" s="37" t="s">
        <v>18500</v>
      </c>
      <c r="B8968" s="38" t="s">
        <v>9027</v>
      </c>
    </row>
    <row r="8969" spans="1:2" x14ac:dyDescent="0.25">
      <c r="A8969" s="37" t="s">
        <v>18501</v>
      </c>
      <c r="B8969" s="38" t="s">
        <v>9028</v>
      </c>
    </row>
    <row r="8970" spans="1:2" x14ac:dyDescent="0.25">
      <c r="A8970" s="37" t="s">
        <v>18502</v>
      </c>
      <c r="B8970" s="38" t="s">
        <v>9029</v>
      </c>
    </row>
    <row r="8971" spans="1:2" x14ac:dyDescent="0.25">
      <c r="A8971" s="37" t="s">
        <v>18503</v>
      </c>
      <c r="B8971" s="38" t="s">
        <v>9030</v>
      </c>
    </row>
    <row r="8972" spans="1:2" x14ac:dyDescent="0.25">
      <c r="A8972" s="37" t="s">
        <v>18504</v>
      </c>
      <c r="B8972" s="38" t="s">
        <v>9031</v>
      </c>
    </row>
    <row r="8973" spans="1:2" x14ac:dyDescent="0.25">
      <c r="A8973" s="37" t="s">
        <v>18505</v>
      </c>
      <c r="B8973" s="38" t="s">
        <v>9032</v>
      </c>
    </row>
    <row r="8974" spans="1:2" x14ac:dyDescent="0.25">
      <c r="A8974" s="37" t="s">
        <v>18506</v>
      </c>
      <c r="B8974" s="38" t="s">
        <v>9033</v>
      </c>
    </row>
    <row r="8975" spans="1:2" x14ac:dyDescent="0.25">
      <c r="A8975" s="37" t="s">
        <v>18507</v>
      </c>
      <c r="B8975" s="38" t="s">
        <v>9034</v>
      </c>
    </row>
    <row r="8976" spans="1:2" x14ac:dyDescent="0.25">
      <c r="A8976" s="37" t="s">
        <v>18508</v>
      </c>
      <c r="B8976" s="38" t="s">
        <v>9035</v>
      </c>
    </row>
    <row r="8977" spans="1:2" x14ac:dyDescent="0.25">
      <c r="A8977" s="37" t="s">
        <v>18509</v>
      </c>
      <c r="B8977" s="38" t="s">
        <v>9036</v>
      </c>
    </row>
    <row r="8978" spans="1:2" x14ac:dyDescent="0.25">
      <c r="A8978" s="37" t="s">
        <v>18510</v>
      </c>
      <c r="B8978" s="38" t="s">
        <v>9037</v>
      </c>
    </row>
    <row r="8979" spans="1:2" x14ac:dyDescent="0.25">
      <c r="A8979" s="37" t="s">
        <v>18511</v>
      </c>
      <c r="B8979" s="38" t="s">
        <v>9038</v>
      </c>
    </row>
    <row r="8980" spans="1:2" x14ac:dyDescent="0.25">
      <c r="A8980" s="37" t="s">
        <v>18512</v>
      </c>
      <c r="B8980" s="38" t="s">
        <v>9039</v>
      </c>
    </row>
    <row r="8981" spans="1:2" x14ac:dyDescent="0.25">
      <c r="A8981" s="37" t="s">
        <v>18513</v>
      </c>
      <c r="B8981" s="38" t="s">
        <v>9040</v>
      </c>
    </row>
    <row r="8982" spans="1:2" x14ac:dyDescent="0.25">
      <c r="A8982" s="37" t="s">
        <v>18514</v>
      </c>
      <c r="B8982" s="38" t="s">
        <v>9041</v>
      </c>
    </row>
    <row r="8983" spans="1:2" x14ac:dyDescent="0.25">
      <c r="A8983" s="37" t="s">
        <v>18515</v>
      </c>
      <c r="B8983" s="38" t="s">
        <v>9042</v>
      </c>
    </row>
    <row r="8984" spans="1:2" x14ac:dyDescent="0.25">
      <c r="A8984" s="37" t="s">
        <v>18516</v>
      </c>
      <c r="B8984" s="38" t="s">
        <v>9043</v>
      </c>
    </row>
    <row r="8985" spans="1:2" x14ac:dyDescent="0.25">
      <c r="A8985" s="37" t="s">
        <v>18517</v>
      </c>
      <c r="B8985" s="38" t="s">
        <v>9044</v>
      </c>
    </row>
    <row r="8986" spans="1:2" x14ac:dyDescent="0.25">
      <c r="A8986" s="37" t="s">
        <v>18518</v>
      </c>
      <c r="B8986" s="38" t="s">
        <v>9045</v>
      </c>
    </row>
    <row r="8987" spans="1:2" x14ac:dyDescent="0.25">
      <c r="A8987" s="37" t="s">
        <v>18519</v>
      </c>
      <c r="B8987" s="38" t="s">
        <v>9046</v>
      </c>
    </row>
    <row r="8988" spans="1:2" x14ac:dyDescent="0.25">
      <c r="A8988" s="37" t="s">
        <v>18520</v>
      </c>
      <c r="B8988" s="38" t="s">
        <v>9047</v>
      </c>
    </row>
    <row r="8989" spans="1:2" x14ac:dyDescent="0.25">
      <c r="A8989" s="37" t="s">
        <v>18521</v>
      </c>
      <c r="B8989" s="38" t="s">
        <v>9048</v>
      </c>
    </row>
    <row r="8990" spans="1:2" x14ac:dyDescent="0.25">
      <c r="A8990" s="37" t="s">
        <v>18522</v>
      </c>
      <c r="B8990" s="38" t="s">
        <v>9049</v>
      </c>
    </row>
    <row r="8991" spans="1:2" x14ac:dyDescent="0.25">
      <c r="A8991" s="37" t="s">
        <v>18523</v>
      </c>
      <c r="B8991" s="38" t="s">
        <v>9050</v>
      </c>
    </row>
    <row r="8992" spans="1:2" x14ac:dyDescent="0.25">
      <c r="A8992" s="37" t="s">
        <v>18524</v>
      </c>
      <c r="B8992" s="38" t="s">
        <v>9051</v>
      </c>
    </row>
    <row r="8993" spans="1:2" x14ac:dyDescent="0.25">
      <c r="A8993" s="37" t="s">
        <v>18525</v>
      </c>
      <c r="B8993" s="38" t="s">
        <v>9052</v>
      </c>
    </row>
    <row r="8994" spans="1:2" x14ac:dyDescent="0.25">
      <c r="A8994" s="37" t="s">
        <v>18526</v>
      </c>
      <c r="B8994" s="38" t="s">
        <v>9053</v>
      </c>
    </row>
    <row r="8995" spans="1:2" x14ac:dyDescent="0.25">
      <c r="A8995" s="37" t="s">
        <v>18527</v>
      </c>
      <c r="B8995" s="38" t="s">
        <v>9054</v>
      </c>
    </row>
    <row r="8996" spans="1:2" x14ac:dyDescent="0.25">
      <c r="A8996" s="37" t="s">
        <v>18528</v>
      </c>
      <c r="B8996" s="38" t="s">
        <v>9055</v>
      </c>
    </row>
    <row r="8997" spans="1:2" x14ac:dyDescent="0.25">
      <c r="A8997" s="37" t="s">
        <v>18529</v>
      </c>
      <c r="B8997" s="38" t="s">
        <v>9056</v>
      </c>
    </row>
    <row r="8998" spans="1:2" x14ac:dyDescent="0.25">
      <c r="A8998" s="37" t="s">
        <v>18530</v>
      </c>
      <c r="B8998" s="38" t="s">
        <v>9057</v>
      </c>
    </row>
    <row r="8999" spans="1:2" x14ac:dyDescent="0.25">
      <c r="A8999" s="37" t="s">
        <v>18531</v>
      </c>
      <c r="B8999" s="38" t="s">
        <v>9058</v>
      </c>
    </row>
    <row r="9000" spans="1:2" x14ac:dyDescent="0.25">
      <c r="A9000" s="37" t="s">
        <v>18532</v>
      </c>
      <c r="B9000" s="38" t="s">
        <v>9059</v>
      </c>
    </row>
    <row r="9001" spans="1:2" x14ac:dyDescent="0.25">
      <c r="A9001" s="37" t="s">
        <v>18533</v>
      </c>
      <c r="B9001" s="38" t="s">
        <v>9060</v>
      </c>
    </row>
    <row r="9002" spans="1:2" x14ac:dyDescent="0.25">
      <c r="A9002" s="37" t="s">
        <v>18534</v>
      </c>
      <c r="B9002" s="38" t="s">
        <v>9061</v>
      </c>
    </row>
    <row r="9003" spans="1:2" x14ac:dyDescent="0.25">
      <c r="A9003" s="37" t="s">
        <v>18535</v>
      </c>
      <c r="B9003" s="38" t="s">
        <v>9062</v>
      </c>
    </row>
    <row r="9004" spans="1:2" x14ac:dyDescent="0.25">
      <c r="A9004" s="37" t="s">
        <v>18536</v>
      </c>
      <c r="B9004" s="38" t="s">
        <v>9063</v>
      </c>
    </row>
    <row r="9005" spans="1:2" x14ac:dyDescent="0.25">
      <c r="A9005" s="37" t="s">
        <v>18537</v>
      </c>
      <c r="B9005" s="38" t="s">
        <v>9064</v>
      </c>
    </row>
    <row r="9006" spans="1:2" x14ac:dyDescent="0.25">
      <c r="A9006" s="37" t="s">
        <v>18538</v>
      </c>
      <c r="B9006" s="38" t="s">
        <v>9065</v>
      </c>
    </row>
    <row r="9007" spans="1:2" x14ac:dyDescent="0.25">
      <c r="A9007" s="37" t="s">
        <v>18539</v>
      </c>
      <c r="B9007" s="38" t="s">
        <v>9066</v>
      </c>
    </row>
    <row r="9008" spans="1:2" x14ac:dyDescent="0.25">
      <c r="A9008" s="37" t="s">
        <v>18540</v>
      </c>
      <c r="B9008" s="38" t="s">
        <v>9067</v>
      </c>
    </row>
    <row r="9009" spans="1:2" x14ac:dyDescent="0.25">
      <c r="A9009" s="37" t="s">
        <v>18541</v>
      </c>
      <c r="B9009" s="38" t="s">
        <v>9068</v>
      </c>
    </row>
    <row r="9010" spans="1:2" x14ac:dyDescent="0.25">
      <c r="A9010" s="37" t="s">
        <v>18542</v>
      </c>
      <c r="B9010" s="38" t="s">
        <v>9069</v>
      </c>
    </row>
    <row r="9011" spans="1:2" x14ac:dyDescent="0.25">
      <c r="A9011" s="37" t="s">
        <v>18543</v>
      </c>
      <c r="B9011" s="38" t="s">
        <v>9070</v>
      </c>
    </row>
    <row r="9012" spans="1:2" x14ac:dyDescent="0.25">
      <c r="A9012" s="37" t="s">
        <v>18544</v>
      </c>
      <c r="B9012" s="38" t="s">
        <v>9071</v>
      </c>
    </row>
    <row r="9013" spans="1:2" x14ac:dyDescent="0.25">
      <c r="A9013" s="37" t="s">
        <v>18545</v>
      </c>
      <c r="B9013" s="38" t="s">
        <v>9072</v>
      </c>
    </row>
    <row r="9014" spans="1:2" x14ac:dyDescent="0.25">
      <c r="A9014" s="37" t="s">
        <v>18546</v>
      </c>
      <c r="B9014" s="38" t="s">
        <v>9073</v>
      </c>
    </row>
    <row r="9015" spans="1:2" x14ac:dyDescent="0.25">
      <c r="A9015" s="37" t="s">
        <v>18547</v>
      </c>
      <c r="B9015" s="38" t="s">
        <v>9074</v>
      </c>
    </row>
    <row r="9016" spans="1:2" x14ac:dyDescent="0.25">
      <c r="A9016" s="37" t="s">
        <v>18548</v>
      </c>
      <c r="B9016" s="38" t="s">
        <v>9075</v>
      </c>
    </row>
    <row r="9017" spans="1:2" x14ac:dyDescent="0.25">
      <c r="A9017" s="37" t="s">
        <v>18549</v>
      </c>
      <c r="B9017" s="38" t="s">
        <v>9076</v>
      </c>
    </row>
    <row r="9018" spans="1:2" x14ac:dyDescent="0.25">
      <c r="A9018" s="37" t="s">
        <v>18550</v>
      </c>
      <c r="B9018" s="38" t="s">
        <v>9077</v>
      </c>
    </row>
    <row r="9019" spans="1:2" x14ac:dyDescent="0.25">
      <c r="A9019" s="37" t="s">
        <v>18551</v>
      </c>
      <c r="B9019" s="38" t="s">
        <v>9078</v>
      </c>
    </row>
    <row r="9020" spans="1:2" x14ac:dyDescent="0.25">
      <c r="A9020" s="37" t="s">
        <v>18552</v>
      </c>
      <c r="B9020" s="38" t="s">
        <v>9079</v>
      </c>
    </row>
    <row r="9021" spans="1:2" x14ac:dyDescent="0.25">
      <c r="A9021" s="37" t="s">
        <v>18553</v>
      </c>
      <c r="B9021" s="38" t="s">
        <v>9080</v>
      </c>
    </row>
    <row r="9022" spans="1:2" x14ac:dyDescent="0.25">
      <c r="A9022" s="37" t="s">
        <v>18554</v>
      </c>
      <c r="B9022" s="38" t="s">
        <v>9081</v>
      </c>
    </row>
    <row r="9023" spans="1:2" x14ac:dyDescent="0.25">
      <c r="A9023" s="37" t="s">
        <v>18555</v>
      </c>
      <c r="B9023" s="38" t="s">
        <v>9082</v>
      </c>
    </row>
    <row r="9024" spans="1:2" x14ac:dyDescent="0.25">
      <c r="A9024" s="37" t="s">
        <v>18556</v>
      </c>
      <c r="B9024" s="38" t="s">
        <v>9083</v>
      </c>
    </row>
    <row r="9025" spans="1:2" x14ac:dyDescent="0.25">
      <c r="A9025" s="37" t="s">
        <v>18557</v>
      </c>
      <c r="B9025" s="38" t="s">
        <v>9084</v>
      </c>
    </row>
    <row r="9026" spans="1:2" x14ac:dyDescent="0.25">
      <c r="A9026" s="37" t="s">
        <v>18558</v>
      </c>
      <c r="B9026" s="38" t="s">
        <v>9085</v>
      </c>
    </row>
    <row r="9027" spans="1:2" x14ac:dyDescent="0.25">
      <c r="A9027" s="37" t="s">
        <v>18559</v>
      </c>
      <c r="B9027" s="38" t="s">
        <v>9086</v>
      </c>
    </row>
    <row r="9028" spans="1:2" x14ac:dyDescent="0.25">
      <c r="A9028" s="37" t="s">
        <v>18560</v>
      </c>
      <c r="B9028" s="38" t="s">
        <v>9087</v>
      </c>
    </row>
    <row r="9029" spans="1:2" x14ac:dyDescent="0.25">
      <c r="A9029" s="37" t="s">
        <v>18561</v>
      </c>
      <c r="B9029" s="38" t="s">
        <v>9088</v>
      </c>
    </row>
    <row r="9030" spans="1:2" x14ac:dyDescent="0.25">
      <c r="A9030" s="37" t="s">
        <v>18562</v>
      </c>
      <c r="B9030" s="38" t="s">
        <v>9089</v>
      </c>
    </row>
    <row r="9031" spans="1:2" x14ac:dyDescent="0.25">
      <c r="A9031" s="37" t="s">
        <v>18563</v>
      </c>
      <c r="B9031" s="38" t="s">
        <v>9090</v>
      </c>
    </row>
    <row r="9032" spans="1:2" x14ac:dyDescent="0.25">
      <c r="A9032" s="37" t="s">
        <v>18564</v>
      </c>
      <c r="B9032" s="38" t="s">
        <v>9091</v>
      </c>
    </row>
    <row r="9033" spans="1:2" x14ac:dyDescent="0.25">
      <c r="A9033" s="37" t="s">
        <v>18565</v>
      </c>
      <c r="B9033" s="38" t="s">
        <v>9092</v>
      </c>
    </row>
    <row r="9034" spans="1:2" x14ac:dyDescent="0.25">
      <c r="A9034" s="37" t="s">
        <v>18566</v>
      </c>
      <c r="B9034" s="38" t="s">
        <v>9093</v>
      </c>
    </row>
    <row r="9035" spans="1:2" x14ac:dyDescent="0.25">
      <c r="A9035" s="37" t="s">
        <v>18567</v>
      </c>
      <c r="B9035" s="38" t="s">
        <v>9094</v>
      </c>
    </row>
    <row r="9036" spans="1:2" x14ac:dyDescent="0.25">
      <c r="A9036" s="37" t="s">
        <v>18568</v>
      </c>
      <c r="B9036" s="38" t="s">
        <v>9095</v>
      </c>
    </row>
    <row r="9037" spans="1:2" x14ac:dyDescent="0.25">
      <c r="A9037" s="37" t="s">
        <v>18569</v>
      </c>
      <c r="B9037" s="38" t="s">
        <v>9096</v>
      </c>
    </row>
    <row r="9038" spans="1:2" x14ac:dyDescent="0.25">
      <c r="A9038" s="37" t="s">
        <v>18570</v>
      </c>
      <c r="B9038" s="38" t="s">
        <v>9097</v>
      </c>
    </row>
    <row r="9039" spans="1:2" x14ac:dyDescent="0.25">
      <c r="A9039" s="37" t="s">
        <v>18571</v>
      </c>
      <c r="B9039" s="38" t="s">
        <v>9098</v>
      </c>
    </row>
    <row r="9040" spans="1:2" x14ac:dyDescent="0.25">
      <c r="A9040" s="37" t="s">
        <v>18572</v>
      </c>
      <c r="B9040" s="38" t="s">
        <v>9099</v>
      </c>
    </row>
    <row r="9041" spans="1:2" x14ac:dyDescent="0.25">
      <c r="A9041" s="37" t="s">
        <v>18573</v>
      </c>
      <c r="B9041" s="38" t="s">
        <v>9100</v>
      </c>
    </row>
    <row r="9042" spans="1:2" x14ac:dyDescent="0.25">
      <c r="A9042" s="37" t="s">
        <v>18574</v>
      </c>
      <c r="B9042" s="38" t="s">
        <v>9101</v>
      </c>
    </row>
    <row r="9043" spans="1:2" x14ac:dyDescent="0.25">
      <c r="A9043" s="37" t="s">
        <v>18575</v>
      </c>
      <c r="B9043" s="38" t="s">
        <v>9102</v>
      </c>
    </row>
    <row r="9044" spans="1:2" x14ac:dyDescent="0.25">
      <c r="A9044" s="37" t="s">
        <v>18576</v>
      </c>
      <c r="B9044" s="38" t="s">
        <v>9103</v>
      </c>
    </row>
    <row r="9045" spans="1:2" x14ac:dyDescent="0.25">
      <c r="A9045" s="37" t="s">
        <v>18577</v>
      </c>
      <c r="B9045" s="38" t="s">
        <v>9104</v>
      </c>
    </row>
    <row r="9046" spans="1:2" x14ac:dyDescent="0.25">
      <c r="A9046" s="37" t="s">
        <v>18578</v>
      </c>
      <c r="B9046" s="38" t="s">
        <v>9105</v>
      </c>
    </row>
    <row r="9047" spans="1:2" x14ac:dyDescent="0.25">
      <c r="A9047" s="37" t="s">
        <v>18579</v>
      </c>
      <c r="B9047" s="38" t="s">
        <v>9106</v>
      </c>
    </row>
    <row r="9048" spans="1:2" x14ac:dyDescent="0.25">
      <c r="A9048" s="37" t="s">
        <v>18580</v>
      </c>
      <c r="B9048" s="38" t="s">
        <v>9107</v>
      </c>
    </row>
    <row r="9049" spans="1:2" x14ac:dyDescent="0.25">
      <c r="A9049" s="37" t="s">
        <v>18581</v>
      </c>
      <c r="B9049" s="38" t="s">
        <v>9108</v>
      </c>
    </row>
    <row r="9050" spans="1:2" x14ac:dyDescent="0.25">
      <c r="A9050" s="37" t="s">
        <v>18582</v>
      </c>
      <c r="B9050" s="38" t="s">
        <v>9109</v>
      </c>
    </row>
    <row r="9051" spans="1:2" x14ac:dyDescent="0.25">
      <c r="A9051" s="37" t="s">
        <v>18583</v>
      </c>
      <c r="B9051" s="38" t="s">
        <v>9110</v>
      </c>
    </row>
    <row r="9052" spans="1:2" x14ac:dyDescent="0.25">
      <c r="A9052" s="37" t="s">
        <v>18584</v>
      </c>
      <c r="B9052" s="38" t="s">
        <v>9111</v>
      </c>
    </row>
    <row r="9053" spans="1:2" x14ac:dyDescent="0.25">
      <c r="A9053" s="37" t="s">
        <v>18585</v>
      </c>
      <c r="B9053" s="38" t="s">
        <v>9112</v>
      </c>
    </row>
    <row r="9054" spans="1:2" x14ac:dyDescent="0.25">
      <c r="A9054" s="37" t="s">
        <v>18586</v>
      </c>
      <c r="B9054" s="38" t="s">
        <v>9113</v>
      </c>
    </row>
    <row r="9055" spans="1:2" x14ac:dyDescent="0.25">
      <c r="A9055" s="37" t="s">
        <v>18587</v>
      </c>
      <c r="B9055" s="38" t="s">
        <v>9114</v>
      </c>
    </row>
    <row r="9056" spans="1:2" x14ac:dyDescent="0.25">
      <c r="A9056" s="37" t="s">
        <v>18588</v>
      </c>
      <c r="B9056" s="38" t="s">
        <v>9115</v>
      </c>
    </row>
    <row r="9057" spans="1:2" x14ac:dyDescent="0.25">
      <c r="A9057" s="37" t="s">
        <v>18589</v>
      </c>
      <c r="B9057" s="38" t="s">
        <v>9116</v>
      </c>
    </row>
    <row r="9058" spans="1:2" x14ac:dyDescent="0.25">
      <c r="A9058" s="37" t="s">
        <v>18590</v>
      </c>
      <c r="B9058" s="38" t="s">
        <v>9117</v>
      </c>
    </row>
    <row r="9059" spans="1:2" x14ac:dyDescent="0.25">
      <c r="A9059" s="37" t="s">
        <v>18591</v>
      </c>
      <c r="B9059" s="38" t="s">
        <v>9118</v>
      </c>
    </row>
    <row r="9060" spans="1:2" x14ac:dyDescent="0.25">
      <c r="A9060" s="37" t="s">
        <v>18592</v>
      </c>
      <c r="B9060" s="38" t="s">
        <v>9119</v>
      </c>
    </row>
    <row r="9061" spans="1:2" x14ac:dyDescent="0.25">
      <c r="A9061" s="37" t="s">
        <v>18593</v>
      </c>
      <c r="B9061" s="38" t="s">
        <v>9120</v>
      </c>
    </row>
    <row r="9062" spans="1:2" x14ac:dyDescent="0.25">
      <c r="A9062" s="37" t="s">
        <v>18594</v>
      </c>
      <c r="B9062" s="38" t="s">
        <v>9121</v>
      </c>
    </row>
    <row r="9063" spans="1:2" x14ac:dyDescent="0.25">
      <c r="A9063" s="37" t="s">
        <v>18595</v>
      </c>
      <c r="B9063" s="38" t="s">
        <v>9122</v>
      </c>
    </row>
    <row r="9064" spans="1:2" x14ac:dyDescent="0.25">
      <c r="A9064" s="37" t="s">
        <v>18596</v>
      </c>
      <c r="B9064" s="38" t="s">
        <v>9123</v>
      </c>
    </row>
    <row r="9065" spans="1:2" x14ac:dyDescent="0.25">
      <c r="A9065" s="37" t="s">
        <v>18597</v>
      </c>
      <c r="B9065" s="38" t="s">
        <v>9124</v>
      </c>
    </row>
    <row r="9066" spans="1:2" x14ac:dyDescent="0.25">
      <c r="A9066" s="37" t="s">
        <v>18598</v>
      </c>
      <c r="B9066" s="38" t="s">
        <v>9125</v>
      </c>
    </row>
    <row r="9067" spans="1:2" x14ac:dyDescent="0.25">
      <c r="A9067" s="37" t="s">
        <v>18599</v>
      </c>
      <c r="B9067" s="38" t="s">
        <v>9126</v>
      </c>
    </row>
    <row r="9068" spans="1:2" x14ac:dyDescent="0.25">
      <c r="A9068" s="37" t="s">
        <v>18600</v>
      </c>
      <c r="B9068" s="38" t="s">
        <v>9127</v>
      </c>
    </row>
    <row r="9069" spans="1:2" x14ac:dyDescent="0.25">
      <c r="A9069" s="37" t="s">
        <v>18601</v>
      </c>
      <c r="B9069" s="38" t="s">
        <v>9128</v>
      </c>
    </row>
    <row r="9070" spans="1:2" x14ac:dyDescent="0.25">
      <c r="A9070" s="37" t="s">
        <v>18602</v>
      </c>
      <c r="B9070" s="38" t="s">
        <v>9129</v>
      </c>
    </row>
    <row r="9071" spans="1:2" x14ac:dyDescent="0.25">
      <c r="A9071" s="37" t="s">
        <v>18603</v>
      </c>
      <c r="B9071" s="38" t="s">
        <v>9130</v>
      </c>
    </row>
    <row r="9072" spans="1:2" x14ac:dyDescent="0.25">
      <c r="A9072" s="37" t="s">
        <v>18604</v>
      </c>
      <c r="B9072" s="38" t="s">
        <v>9131</v>
      </c>
    </row>
    <row r="9073" spans="1:2" x14ac:dyDescent="0.25">
      <c r="A9073" s="37" t="s">
        <v>18605</v>
      </c>
      <c r="B9073" s="38" t="s">
        <v>9132</v>
      </c>
    </row>
    <row r="9074" spans="1:2" x14ac:dyDescent="0.25">
      <c r="A9074" s="37" t="s">
        <v>18606</v>
      </c>
      <c r="B9074" s="38" t="s">
        <v>9133</v>
      </c>
    </row>
    <row r="9075" spans="1:2" x14ac:dyDescent="0.25">
      <c r="A9075" s="37" t="s">
        <v>18607</v>
      </c>
      <c r="B9075" s="38" t="s">
        <v>9134</v>
      </c>
    </row>
    <row r="9076" spans="1:2" x14ac:dyDescent="0.25">
      <c r="A9076" s="37" t="s">
        <v>18608</v>
      </c>
      <c r="B9076" s="38" t="s">
        <v>9135</v>
      </c>
    </row>
    <row r="9077" spans="1:2" x14ac:dyDescent="0.25">
      <c r="A9077" s="37" t="s">
        <v>18609</v>
      </c>
      <c r="B9077" s="38" t="s">
        <v>9136</v>
      </c>
    </row>
    <row r="9078" spans="1:2" x14ac:dyDescent="0.25">
      <c r="A9078" s="37" t="s">
        <v>18610</v>
      </c>
      <c r="B9078" s="38" t="s">
        <v>9137</v>
      </c>
    </row>
    <row r="9079" spans="1:2" x14ac:dyDescent="0.25">
      <c r="A9079" s="37" t="s">
        <v>18611</v>
      </c>
      <c r="B9079" s="38" t="s">
        <v>9138</v>
      </c>
    </row>
    <row r="9080" spans="1:2" x14ac:dyDescent="0.25">
      <c r="A9080" s="37" t="s">
        <v>18612</v>
      </c>
      <c r="B9080" s="38" t="s">
        <v>9139</v>
      </c>
    </row>
    <row r="9081" spans="1:2" x14ac:dyDescent="0.25">
      <c r="A9081" s="37" t="s">
        <v>18613</v>
      </c>
      <c r="B9081" s="38" t="s">
        <v>9140</v>
      </c>
    </row>
    <row r="9082" spans="1:2" x14ac:dyDescent="0.25">
      <c r="A9082" s="37" t="s">
        <v>18614</v>
      </c>
      <c r="B9082" s="38" t="s">
        <v>9141</v>
      </c>
    </row>
    <row r="9083" spans="1:2" x14ac:dyDescent="0.25">
      <c r="A9083" s="37" t="s">
        <v>18615</v>
      </c>
      <c r="B9083" s="38" t="s">
        <v>9142</v>
      </c>
    </row>
    <row r="9084" spans="1:2" x14ac:dyDescent="0.25">
      <c r="A9084" s="37" t="s">
        <v>18616</v>
      </c>
      <c r="B9084" s="38" t="s">
        <v>9143</v>
      </c>
    </row>
    <row r="9085" spans="1:2" x14ac:dyDescent="0.25">
      <c r="A9085" s="37" t="s">
        <v>18617</v>
      </c>
      <c r="B9085" s="38" t="s">
        <v>9144</v>
      </c>
    </row>
    <row r="9086" spans="1:2" x14ac:dyDescent="0.25">
      <c r="A9086" s="37" t="s">
        <v>18618</v>
      </c>
      <c r="B9086" s="38" t="s">
        <v>9145</v>
      </c>
    </row>
    <row r="9087" spans="1:2" x14ac:dyDescent="0.25">
      <c r="A9087" s="37" t="s">
        <v>18619</v>
      </c>
      <c r="B9087" s="38" t="s">
        <v>9146</v>
      </c>
    </row>
    <row r="9088" spans="1:2" x14ac:dyDescent="0.25">
      <c r="A9088" s="37" t="s">
        <v>18620</v>
      </c>
      <c r="B9088" s="38" t="s">
        <v>9147</v>
      </c>
    </row>
    <row r="9089" spans="1:2" x14ac:dyDescent="0.25">
      <c r="A9089" s="37" t="s">
        <v>18621</v>
      </c>
      <c r="B9089" s="38" t="s">
        <v>9148</v>
      </c>
    </row>
    <row r="9090" spans="1:2" x14ac:dyDescent="0.25">
      <c r="A9090" s="37" t="s">
        <v>18622</v>
      </c>
      <c r="B9090" s="38" t="s">
        <v>9149</v>
      </c>
    </row>
    <row r="9091" spans="1:2" x14ac:dyDescent="0.25">
      <c r="A9091" s="37" t="s">
        <v>18623</v>
      </c>
      <c r="B9091" s="38" t="s">
        <v>9150</v>
      </c>
    </row>
    <row r="9092" spans="1:2" x14ac:dyDescent="0.25">
      <c r="A9092" s="37" t="s">
        <v>18624</v>
      </c>
      <c r="B9092" s="38" t="s">
        <v>9151</v>
      </c>
    </row>
    <row r="9093" spans="1:2" x14ac:dyDescent="0.25">
      <c r="A9093" s="37" t="s">
        <v>18625</v>
      </c>
      <c r="B9093" s="38" t="s">
        <v>9152</v>
      </c>
    </row>
    <row r="9094" spans="1:2" x14ac:dyDescent="0.25">
      <c r="A9094" s="37" t="s">
        <v>18626</v>
      </c>
      <c r="B9094" s="38" t="s">
        <v>9153</v>
      </c>
    </row>
    <row r="9095" spans="1:2" x14ac:dyDescent="0.25">
      <c r="A9095" s="37" t="s">
        <v>18627</v>
      </c>
      <c r="B9095" s="38" t="s">
        <v>9154</v>
      </c>
    </row>
    <row r="9096" spans="1:2" x14ac:dyDescent="0.25">
      <c r="A9096" s="37" t="s">
        <v>18628</v>
      </c>
      <c r="B9096" s="38" t="s">
        <v>9155</v>
      </c>
    </row>
    <row r="9097" spans="1:2" x14ac:dyDescent="0.25">
      <c r="A9097" s="37" t="s">
        <v>18629</v>
      </c>
      <c r="B9097" s="38" t="s">
        <v>9156</v>
      </c>
    </row>
    <row r="9098" spans="1:2" x14ac:dyDescent="0.25">
      <c r="A9098" s="37" t="s">
        <v>18630</v>
      </c>
      <c r="B9098" s="38" t="s">
        <v>9157</v>
      </c>
    </row>
    <row r="9099" spans="1:2" x14ac:dyDescent="0.25">
      <c r="A9099" s="37" t="s">
        <v>18631</v>
      </c>
      <c r="B9099" s="38" t="s">
        <v>9158</v>
      </c>
    </row>
    <row r="9100" spans="1:2" x14ac:dyDescent="0.25">
      <c r="A9100" s="37" t="s">
        <v>18632</v>
      </c>
      <c r="B9100" s="38" t="s">
        <v>9159</v>
      </c>
    </row>
    <row r="9101" spans="1:2" x14ac:dyDescent="0.25">
      <c r="A9101" s="37" t="s">
        <v>18633</v>
      </c>
      <c r="B9101" s="38" t="s">
        <v>9160</v>
      </c>
    </row>
    <row r="9102" spans="1:2" x14ac:dyDescent="0.25">
      <c r="A9102" s="37" t="s">
        <v>18634</v>
      </c>
      <c r="B9102" s="38" t="s">
        <v>9161</v>
      </c>
    </row>
    <row r="9103" spans="1:2" x14ac:dyDescent="0.25">
      <c r="A9103" s="37" t="s">
        <v>18635</v>
      </c>
      <c r="B9103" s="38" t="s">
        <v>9162</v>
      </c>
    </row>
    <row r="9104" spans="1:2" x14ac:dyDescent="0.25">
      <c r="A9104" s="37" t="s">
        <v>18636</v>
      </c>
      <c r="B9104" s="38" t="s">
        <v>9163</v>
      </c>
    </row>
    <row r="9105" spans="1:2" x14ac:dyDescent="0.25">
      <c r="A9105" s="37" t="s">
        <v>18637</v>
      </c>
      <c r="B9105" s="38" t="s">
        <v>9164</v>
      </c>
    </row>
    <row r="9106" spans="1:2" x14ac:dyDescent="0.25">
      <c r="A9106" s="37" t="s">
        <v>18638</v>
      </c>
      <c r="B9106" s="38" t="s">
        <v>9165</v>
      </c>
    </row>
    <row r="9107" spans="1:2" x14ac:dyDescent="0.25">
      <c r="A9107" s="37" t="s">
        <v>18639</v>
      </c>
      <c r="B9107" s="38" t="s">
        <v>9166</v>
      </c>
    </row>
    <row r="9108" spans="1:2" x14ac:dyDescent="0.25">
      <c r="A9108" s="37" t="s">
        <v>18640</v>
      </c>
      <c r="B9108" s="38" t="s">
        <v>9167</v>
      </c>
    </row>
    <row r="9109" spans="1:2" x14ac:dyDescent="0.25">
      <c r="A9109" s="37" t="s">
        <v>18641</v>
      </c>
      <c r="B9109" s="38" t="s">
        <v>9168</v>
      </c>
    </row>
    <row r="9110" spans="1:2" x14ac:dyDescent="0.25">
      <c r="A9110" s="37" t="s">
        <v>18642</v>
      </c>
      <c r="B9110" s="38" t="s">
        <v>9169</v>
      </c>
    </row>
    <row r="9111" spans="1:2" x14ac:dyDescent="0.25">
      <c r="A9111" s="37" t="s">
        <v>18643</v>
      </c>
      <c r="B9111" s="38" t="s">
        <v>9170</v>
      </c>
    </row>
    <row r="9112" spans="1:2" x14ac:dyDescent="0.25">
      <c r="A9112" s="37" t="s">
        <v>18644</v>
      </c>
      <c r="B9112" s="38" t="s">
        <v>9171</v>
      </c>
    </row>
    <row r="9113" spans="1:2" x14ac:dyDescent="0.25">
      <c r="A9113" s="37" t="s">
        <v>18645</v>
      </c>
      <c r="B9113" s="38" t="s">
        <v>9172</v>
      </c>
    </row>
    <row r="9114" spans="1:2" x14ac:dyDescent="0.25">
      <c r="A9114" s="37" t="s">
        <v>18646</v>
      </c>
      <c r="B9114" s="38" t="s">
        <v>9173</v>
      </c>
    </row>
    <row r="9115" spans="1:2" x14ac:dyDescent="0.25">
      <c r="A9115" s="37" t="s">
        <v>18647</v>
      </c>
      <c r="B9115" s="38" t="s">
        <v>9174</v>
      </c>
    </row>
    <row r="9116" spans="1:2" x14ac:dyDescent="0.25">
      <c r="A9116" s="37" t="s">
        <v>18648</v>
      </c>
      <c r="B9116" s="38" t="s">
        <v>9175</v>
      </c>
    </row>
    <row r="9117" spans="1:2" x14ac:dyDescent="0.25">
      <c r="A9117" s="37" t="s">
        <v>18649</v>
      </c>
      <c r="B9117" s="38" t="s">
        <v>9176</v>
      </c>
    </row>
    <row r="9118" spans="1:2" x14ac:dyDescent="0.25">
      <c r="A9118" s="37" t="s">
        <v>18650</v>
      </c>
      <c r="B9118" s="38" t="s">
        <v>9177</v>
      </c>
    </row>
    <row r="9119" spans="1:2" x14ac:dyDescent="0.25">
      <c r="A9119" s="37" t="s">
        <v>18651</v>
      </c>
      <c r="B9119" s="38" t="s">
        <v>9178</v>
      </c>
    </row>
    <row r="9120" spans="1:2" x14ac:dyDescent="0.25">
      <c r="A9120" s="37" t="s">
        <v>18652</v>
      </c>
      <c r="B9120" s="38" t="s">
        <v>9179</v>
      </c>
    </row>
    <row r="9121" spans="1:2" x14ac:dyDescent="0.25">
      <c r="A9121" s="37" t="s">
        <v>18653</v>
      </c>
      <c r="B9121" s="38" t="s">
        <v>9180</v>
      </c>
    </row>
    <row r="9122" spans="1:2" x14ac:dyDescent="0.25">
      <c r="A9122" s="37" t="s">
        <v>18654</v>
      </c>
      <c r="B9122" s="38" t="s">
        <v>9181</v>
      </c>
    </row>
    <row r="9123" spans="1:2" x14ac:dyDescent="0.25">
      <c r="A9123" s="37" t="s">
        <v>18655</v>
      </c>
      <c r="B9123" s="38" t="s">
        <v>9182</v>
      </c>
    </row>
    <row r="9124" spans="1:2" x14ac:dyDescent="0.25">
      <c r="A9124" s="37" t="s">
        <v>18656</v>
      </c>
      <c r="B9124" s="38" t="s">
        <v>9183</v>
      </c>
    </row>
    <row r="9125" spans="1:2" x14ac:dyDescent="0.25">
      <c r="A9125" s="37" t="s">
        <v>18657</v>
      </c>
      <c r="B9125" s="38" t="s">
        <v>9184</v>
      </c>
    </row>
    <row r="9126" spans="1:2" x14ac:dyDescent="0.25">
      <c r="A9126" s="37" t="s">
        <v>18658</v>
      </c>
      <c r="B9126" s="38" t="s">
        <v>9185</v>
      </c>
    </row>
    <row r="9127" spans="1:2" x14ac:dyDescent="0.25">
      <c r="A9127" s="37" t="s">
        <v>18659</v>
      </c>
      <c r="B9127" s="38" t="s">
        <v>9186</v>
      </c>
    </row>
    <row r="9128" spans="1:2" x14ac:dyDescent="0.25">
      <c r="A9128" s="37" t="s">
        <v>18660</v>
      </c>
      <c r="B9128" s="38" t="s">
        <v>9187</v>
      </c>
    </row>
    <row r="9129" spans="1:2" x14ac:dyDescent="0.25">
      <c r="A9129" s="37" t="s">
        <v>18661</v>
      </c>
      <c r="B9129" s="38" t="s">
        <v>9188</v>
      </c>
    </row>
    <row r="9130" spans="1:2" x14ac:dyDescent="0.25">
      <c r="A9130" s="37" t="s">
        <v>18662</v>
      </c>
      <c r="B9130" s="38" t="s">
        <v>9189</v>
      </c>
    </row>
    <row r="9131" spans="1:2" x14ac:dyDescent="0.25">
      <c r="A9131" s="37" t="s">
        <v>18663</v>
      </c>
      <c r="B9131" s="38" t="s">
        <v>9190</v>
      </c>
    </row>
    <row r="9132" spans="1:2" x14ac:dyDescent="0.25">
      <c r="A9132" s="37" t="s">
        <v>18664</v>
      </c>
      <c r="B9132" s="38" t="s">
        <v>9191</v>
      </c>
    </row>
    <row r="9133" spans="1:2" x14ac:dyDescent="0.25">
      <c r="A9133" s="37" t="s">
        <v>18665</v>
      </c>
      <c r="B9133" s="38" t="s">
        <v>9192</v>
      </c>
    </row>
    <row r="9134" spans="1:2" x14ac:dyDescent="0.25">
      <c r="A9134" s="37" t="s">
        <v>18666</v>
      </c>
      <c r="B9134" s="38" t="s">
        <v>9193</v>
      </c>
    </row>
    <row r="9135" spans="1:2" x14ac:dyDescent="0.25">
      <c r="A9135" s="37" t="s">
        <v>18667</v>
      </c>
      <c r="B9135" s="38" t="s">
        <v>9194</v>
      </c>
    </row>
    <row r="9136" spans="1:2" x14ac:dyDescent="0.25">
      <c r="A9136" s="37" t="s">
        <v>18668</v>
      </c>
      <c r="B9136" s="38" t="s">
        <v>9195</v>
      </c>
    </row>
    <row r="9137" spans="1:2" x14ac:dyDescent="0.25">
      <c r="A9137" s="37" t="s">
        <v>18669</v>
      </c>
      <c r="B9137" s="38" t="s">
        <v>9196</v>
      </c>
    </row>
    <row r="9138" spans="1:2" x14ac:dyDescent="0.25">
      <c r="A9138" s="37" t="s">
        <v>18670</v>
      </c>
      <c r="B9138" s="38" t="s">
        <v>9197</v>
      </c>
    </row>
    <row r="9139" spans="1:2" x14ac:dyDescent="0.25">
      <c r="A9139" s="37" t="s">
        <v>18671</v>
      </c>
      <c r="B9139" s="38" t="s">
        <v>9198</v>
      </c>
    </row>
    <row r="9140" spans="1:2" x14ac:dyDescent="0.25">
      <c r="A9140" s="37" t="s">
        <v>18672</v>
      </c>
      <c r="B9140" s="38" t="s">
        <v>9199</v>
      </c>
    </row>
    <row r="9141" spans="1:2" x14ac:dyDescent="0.25">
      <c r="A9141" s="37" t="s">
        <v>18673</v>
      </c>
      <c r="B9141" s="38" t="s">
        <v>9200</v>
      </c>
    </row>
    <row r="9142" spans="1:2" x14ac:dyDescent="0.25">
      <c r="A9142" s="37" t="s">
        <v>18674</v>
      </c>
      <c r="B9142" s="38" t="s">
        <v>9201</v>
      </c>
    </row>
    <row r="9143" spans="1:2" x14ac:dyDescent="0.25">
      <c r="A9143" s="37" t="s">
        <v>18675</v>
      </c>
      <c r="B9143" s="38" t="s">
        <v>9202</v>
      </c>
    </row>
    <row r="9144" spans="1:2" x14ac:dyDescent="0.25">
      <c r="A9144" s="37" t="s">
        <v>18676</v>
      </c>
      <c r="B9144" s="38" t="s">
        <v>9203</v>
      </c>
    </row>
    <row r="9145" spans="1:2" x14ac:dyDescent="0.25">
      <c r="A9145" s="37" t="s">
        <v>18677</v>
      </c>
      <c r="B9145" s="38" t="s">
        <v>9204</v>
      </c>
    </row>
    <row r="9146" spans="1:2" x14ac:dyDescent="0.25">
      <c r="A9146" s="37" t="s">
        <v>18678</v>
      </c>
      <c r="B9146" s="38" t="s">
        <v>9205</v>
      </c>
    </row>
    <row r="9147" spans="1:2" x14ac:dyDescent="0.25">
      <c r="A9147" s="37" t="s">
        <v>18679</v>
      </c>
      <c r="B9147" s="38" t="s">
        <v>9206</v>
      </c>
    </row>
    <row r="9148" spans="1:2" x14ac:dyDescent="0.25">
      <c r="A9148" s="37" t="s">
        <v>18680</v>
      </c>
      <c r="B9148" s="38" t="s">
        <v>9207</v>
      </c>
    </row>
    <row r="9149" spans="1:2" x14ac:dyDescent="0.25">
      <c r="A9149" s="37" t="s">
        <v>18681</v>
      </c>
      <c r="B9149" s="38" t="s">
        <v>9208</v>
      </c>
    </row>
    <row r="9150" spans="1:2" x14ac:dyDescent="0.25">
      <c r="A9150" s="37" t="s">
        <v>18682</v>
      </c>
      <c r="B9150" s="38" t="s">
        <v>9209</v>
      </c>
    </row>
    <row r="9151" spans="1:2" x14ac:dyDescent="0.25">
      <c r="A9151" s="37" t="s">
        <v>18683</v>
      </c>
      <c r="B9151" s="38" t="s">
        <v>9210</v>
      </c>
    </row>
    <row r="9152" spans="1:2" x14ac:dyDescent="0.25">
      <c r="A9152" s="37" t="s">
        <v>18684</v>
      </c>
      <c r="B9152" s="38" t="s">
        <v>9211</v>
      </c>
    </row>
    <row r="9153" spans="1:2" x14ac:dyDescent="0.25">
      <c r="A9153" s="37" t="s">
        <v>18685</v>
      </c>
      <c r="B9153" s="38" t="s">
        <v>9212</v>
      </c>
    </row>
    <row r="9154" spans="1:2" x14ac:dyDescent="0.25">
      <c r="A9154" s="37" t="s">
        <v>18686</v>
      </c>
      <c r="B9154" s="38" t="s">
        <v>9213</v>
      </c>
    </row>
    <row r="9155" spans="1:2" x14ac:dyDescent="0.25">
      <c r="A9155" s="37" t="s">
        <v>18687</v>
      </c>
      <c r="B9155" s="38" t="s">
        <v>9214</v>
      </c>
    </row>
    <row r="9156" spans="1:2" x14ac:dyDescent="0.25">
      <c r="A9156" s="37" t="s">
        <v>18688</v>
      </c>
      <c r="B9156" s="38" t="s">
        <v>9215</v>
      </c>
    </row>
    <row r="9157" spans="1:2" x14ac:dyDescent="0.25">
      <c r="A9157" s="37" t="s">
        <v>18689</v>
      </c>
      <c r="B9157" s="38" t="s">
        <v>9216</v>
      </c>
    </row>
    <row r="9158" spans="1:2" x14ac:dyDescent="0.25">
      <c r="A9158" s="37" t="s">
        <v>18690</v>
      </c>
      <c r="B9158" s="38" t="s">
        <v>9217</v>
      </c>
    </row>
    <row r="9159" spans="1:2" x14ac:dyDescent="0.25">
      <c r="A9159" s="37" t="s">
        <v>18691</v>
      </c>
      <c r="B9159" s="38" t="s">
        <v>9218</v>
      </c>
    </row>
    <row r="9160" spans="1:2" x14ac:dyDescent="0.25">
      <c r="A9160" s="37" t="s">
        <v>18692</v>
      </c>
      <c r="B9160" s="38" t="s">
        <v>9219</v>
      </c>
    </row>
    <row r="9161" spans="1:2" x14ac:dyDescent="0.25">
      <c r="A9161" s="37" t="s">
        <v>18693</v>
      </c>
      <c r="B9161" s="38" t="s">
        <v>9220</v>
      </c>
    </row>
    <row r="9162" spans="1:2" x14ac:dyDescent="0.25">
      <c r="A9162" s="37" t="s">
        <v>18694</v>
      </c>
      <c r="B9162" s="38" t="s">
        <v>9221</v>
      </c>
    </row>
    <row r="9163" spans="1:2" x14ac:dyDescent="0.25">
      <c r="A9163" s="37" t="s">
        <v>18695</v>
      </c>
      <c r="B9163" s="38" t="s">
        <v>9222</v>
      </c>
    </row>
    <row r="9164" spans="1:2" x14ac:dyDescent="0.25">
      <c r="A9164" s="37" t="s">
        <v>18696</v>
      </c>
      <c r="B9164" s="38" t="s">
        <v>9223</v>
      </c>
    </row>
    <row r="9165" spans="1:2" x14ac:dyDescent="0.25">
      <c r="A9165" s="37" t="s">
        <v>18697</v>
      </c>
      <c r="B9165" s="38" t="s">
        <v>9224</v>
      </c>
    </row>
    <row r="9166" spans="1:2" x14ac:dyDescent="0.25">
      <c r="A9166" s="37" t="s">
        <v>18698</v>
      </c>
      <c r="B9166" s="38" t="s">
        <v>9225</v>
      </c>
    </row>
    <row r="9167" spans="1:2" x14ac:dyDescent="0.25">
      <c r="A9167" s="37" t="s">
        <v>18699</v>
      </c>
      <c r="B9167" s="38" t="s">
        <v>9226</v>
      </c>
    </row>
    <row r="9168" spans="1:2" x14ac:dyDescent="0.25">
      <c r="A9168" s="37" t="s">
        <v>18700</v>
      </c>
      <c r="B9168" s="38" t="s">
        <v>9227</v>
      </c>
    </row>
    <row r="9169" spans="1:2" x14ac:dyDescent="0.25">
      <c r="A9169" s="37" t="s">
        <v>18701</v>
      </c>
      <c r="B9169" s="38" t="s">
        <v>9228</v>
      </c>
    </row>
    <row r="9170" spans="1:2" x14ac:dyDescent="0.25">
      <c r="A9170" s="37" t="s">
        <v>18702</v>
      </c>
      <c r="B9170" s="38" t="s">
        <v>9229</v>
      </c>
    </row>
    <row r="9171" spans="1:2" x14ac:dyDescent="0.25">
      <c r="A9171" s="37" t="s">
        <v>18703</v>
      </c>
      <c r="B9171" s="38" t="s">
        <v>9230</v>
      </c>
    </row>
    <row r="9172" spans="1:2" x14ac:dyDescent="0.25">
      <c r="A9172" s="37" t="s">
        <v>18704</v>
      </c>
      <c r="B9172" s="38" t="s">
        <v>9231</v>
      </c>
    </row>
    <row r="9173" spans="1:2" x14ac:dyDescent="0.25">
      <c r="A9173" s="37" t="s">
        <v>18705</v>
      </c>
      <c r="B9173" s="38" t="s">
        <v>9232</v>
      </c>
    </row>
    <row r="9174" spans="1:2" x14ac:dyDescent="0.25">
      <c r="A9174" s="37" t="s">
        <v>18706</v>
      </c>
      <c r="B9174" s="38" t="s">
        <v>9233</v>
      </c>
    </row>
    <row r="9175" spans="1:2" x14ac:dyDescent="0.25">
      <c r="A9175" s="37" t="s">
        <v>18707</v>
      </c>
      <c r="B9175" s="38" t="s">
        <v>9234</v>
      </c>
    </row>
    <row r="9176" spans="1:2" x14ac:dyDescent="0.25">
      <c r="A9176" s="37" t="s">
        <v>18708</v>
      </c>
      <c r="B9176" s="38" t="s">
        <v>9235</v>
      </c>
    </row>
    <row r="9177" spans="1:2" x14ac:dyDescent="0.25">
      <c r="A9177" s="37" t="s">
        <v>18709</v>
      </c>
      <c r="B9177" s="38" t="s">
        <v>9236</v>
      </c>
    </row>
    <row r="9178" spans="1:2" x14ac:dyDescent="0.25">
      <c r="A9178" s="37" t="s">
        <v>18710</v>
      </c>
      <c r="B9178" s="38" t="s">
        <v>9237</v>
      </c>
    </row>
    <row r="9179" spans="1:2" x14ac:dyDescent="0.25">
      <c r="A9179" s="37" t="s">
        <v>18711</v>
      </c>
      <c r="B9179" s="38" t="s">
        <v>9238</v>
      </c>
    </row>
    <row r="9180" spans="1:2" x14ac:dyDescent="0.25">
      <c r="A9180" s="37" t="s">
        <v>18712</v>
      </c>
      <c r="B9180" s="38" t="s">
        <v>9239</v>
      </c>
    </row>
    <row r="9181" spans="1:2" x14ac:dyDescent="0.25">
      <c r="A9181" s="37" t="s">
        <v>18713</v>
      </c>
      <c r="B9181" s="38" t="s">
        <v>9240</v>
      </c>
    </row>
    <row r="9182" spans="1:2" x14ac:dyDescent="0.25">
      <c r="A9182" s="37" t="s">
        <v>18714</v>
      </c>
      <c r="B9182" s="38" t="s">
        <v>9241</v>
      </c>
    </row>
    <row r="9183" spans="1:2" x14ac:dyDescent="0.25">
      <c r="A9183" s="37" t="s">
        <v>18715</v>
      </c>
      <c r="B9183" s="38" t="s">
        <v>9242</v>
      </c>
    </row>
    <row r="9184" spans="1:2" x14ac:dyDescent="0.25">
      <c r="A9184" s="37" t="s">
        <v>18716</v>
      </c>
      <c r="B9184" s="38" t="s">
        <v>9243</v>
      </c>
    </row>
    <row r="9185" spans="1:2" x14ac:dyDescent="0.25">
      <c r="A9185" s="37" t="s">
        <v>18717</v>
      </c>
      <c r="B9185" s="38" t="s">
        <v>9244</v>
      </c>
    </row>
    <row r="9186" spans="1:2" x14ac:dyDescent="0.25">
      <c r="A9186" s="37" t="s">
        <v>18718</v>
      </c>
      <c r="B9186" s="38" t="s">
        <v>9245</v>
      </c>
    </row>
    <row r="9187" spans="1:2" x14ac:dyDescent="0.25">
      <c r="A9187" s="37" t="s">
        <v>18719</v>
      </c>
      <c r="B9187" s="38" t="s">
        <v>9246</v>
      </c>
    </row>
    <row r="9188" spans="1:2" x14ac:dyDescent="0.25">
      <c r="A9188" s="37" t="s">
        <v>18720</v>
      </c>
      <c r="B9188" s="38" t="s">
        <v>9247</v>
      </c>
    </row>
    <row r="9189" spans="1:2" x14ac:dyDescent="0.25">
      <c r="A9189" s="37" t="s">
        <v>18721</v>
      </c>
      <c r="B9189" s="38" t="s">
        <v>9248</v>
      </c>
    </row>
    <row r="9190" spans="1:2" x14ac:dyDescent="0.25">
      <c r="A9190" s="37" t="s">
        <v>18722</v>
      </c>
      <c r="B9190" s="38" t="s">
        <v>9249</v>
      </c>
    </row>
    <row r="9191" spans="1:2" x14ac:dyDescent="0.25">
      <c r="A9191" s="37" t="s">
        <v>18723</v>
      </c>
      <c r="B9191" s="38" t="s">
        <v>9250</v>
      </c>
    </row>
    <row r="9192" spans="1:2" x14ac:dyDescent="0.25">
      <c r="A9192" s="37" t="s">
        <v>18724</v>
      </c>
      <c r="B9192" s="38" t="s">
        <v>9251</v>
      </c>
    </row>
    <row r="9193" spans="1:2" x14ac:dyDescent="0.25">
      <c r="A9193" s="37" t="s">
        <v>18725</v>
      </c>
      <c r="B9193" s="38" t="s">
        <v>9252</v>
      </c>
    </row>
    <row r="9194" spans="1:2" x14ac:dyDescent="0.25">
      <c r="A9194" s="37" t="s">
        <v>18726</v>
      </c>
      <c r="B9194" s="38" t="s">
        <v>9253</v>
      </c>
    </row>
    <row r="9195" spans="1:2" x14ac:dyDescent="0.25">
      <c r="A9195" s="37" t="s">
        <v>18727</v>
      </c>
      <c r="B9195" s="38" t="s">
        <v>9254</v>
      </c>
    </row>
    <row r="9196" spans="1:2" x14ac:dyDescent="0.25">
      <c r="A9196" s="37" t="s">
        <v>18728</v>
      </c>
      <c r="B9196" s="38" t="s">
        <v>9255</v>
      </c>
    </row>
    <row r="9197" spans="1:2" x14ac:dyDescent="0.25">
      <c r="A9197" s="37" t="s">
        <v>18729</v>
      </c>
      <c r="B9197" s="38" t="s">
        <v>9256</v>
      </c>
    </row>
    <row r="9198" spans="1:2" x14ac:dyDescent="0.25">
      <c r="A9198" s="37" t="s">
        <v>18730</v>
      </c>
      <c r="B9198" s="38" t="s">
        <v>9257</v>
      </c>
    </row>
    <row r="9199" spans="1:2" ht="18.75" x14ac:dyDescent="0.25">
      <c r="A9199" s="37" t="s">
        <v>18731</v>
      </c>
      <c r="B9199" s="38" t="s">
        <v>9258</v>
      </c>
    </row>
    <row r="9200" spans="1:2" x14ac:dyDescent="0.25">
      <c r="A9200" s="37" t="s">
        <v>18732</v>
      </c>
      <c r="B9200" s="38" t="s">
        <v>9259</v>
      </c>
    </row>
    <row r="9201" spans="1:2" x14ac:dyDescent="0.25">
      <c r="A9201" s="37" t="s">
        <v>18733</v>
      </c>
      <c r="B9201" s="38" t="s">
        <v>9260</v>
      </c>
    </row>
    <row r="9202" spans="1:2" x14ac:dyDescent="0.25">
      <c r="A9202" s="37" t="s">
        <v>18734</v>
      </c>
      <c r="B9202" s="38" t="s">
        <v>9261</v>
      </c>
    </row>
    <row r="9203" spans="1:2" x14ac:dyDescent="0.25">
      <c r="A9203" s="37" t="s">
        <v>18735</v>
      </c>
      <c r="B9203" s="38" t="s">
        <v>9262</v>
      </c>
    </row>
    <row r="9204" spans="1:2" x14ac:dyDescent="0.25">
      <c r="A9204" s="37" t="s">
        <v>18736</v>
      </c>
      <c r="B9204" s="38" t="s">
        <v>9263</v>
      </c>
    </row>
    <row r="9205" spans="1:2" x14ac:dyDescent="0.25">
      <c r="A9205" s="37" t="s">
        <v>18737</v>
      </c>
      <c r="B9205" s="38" t="s">
        <v>9264</v>
      </c>
    </row>
    <row r="9206" spans="1:2" x14ac:dyDescent="0.25">
      <c r="A9206" s="37" t="s">
        <v>18738</v>
      </c>
      <c r="B9206" s="38" t="s">
        <v>9265</v>
      </c>
    </row>
    <row r="9207" spans="1:2" x14ac:dyDescent="0.25">
      <c r="A9207" s="37" t="s">
        <v>18739</v>
      </c>
      <c r="B9207" s="38" t="s">
        <v>9266</v>
      </c>
    </row>
    <row r="9208" spans="1:2" x14ac:dyDescent="0.25">
      <c r="A9208" s="37" t="s">
        <v>18740</v>
      </c>
      <c r="B9208" s="38" t="s">
        <v>9267</v>
      </c>
    </row>
    <row r="9209" spans="1:2" x14ac:dyDescent="0.25">
      <c r="A9209" s="37" t="s">
        <v>18741</v>
      </c>
      <c r="B9209" s="38" t="s">
        <v>9268</v>
      </c>
    </row>
    <row r="9210" spans="1:2" x14ac:dyDescent="0.25">
      <c r="A9210" s="37" t="s">
        <v>18742</v>
      </c>
      <c r="B9210" s="38" t="s">
        <v>9269</v>
      </c>
    </row>
    <row r="9211" spans="1:2" x14ac:dyDescent="0.25">
      <c r="A9211" s="37" t="s">
        <v>18743</v>
      </c>
      <c r="B9211" s="38" t="s">
        <v>9270</v>
      </c>
    </row>
    <row r="9212" spans="1:2" x14ac:dyDescent="0.25">
      <c r="A9212" s="37" t="s">
        <v>18744</v>
      </c>
      <c r="B9212" s="38" t="s">
        <v>9271</v>
      </c>
    </row>
    <row r="9213" spans="1:2" x14ac:dyDescent="0.25">
      <c r="A9213" s="37" t="s">
        <v>18745</v>
      </c>
      <c r="B9213" s="38" t="s">
        <v>9272</v>
      </c>
    </row>
    <row r="9214" spans="1:2" x14ac:dyDescent="0.25">
      <c r="A9214" s="37" t="s">
        <v>18746</v>
      </c>
      <c r="B9214" s="38" t="s">
        <v>9273</v>
      </c>
    </row>
    <row r="9215" spans="1:2" x14ac:dyDescent="0.25">
      <c r="A9215" s="37" t="s">
        <v>18747</v>
      </c>
      <c r="B9215" s="38" t="s">
        <v>9274</v>
      </c>
    </row>
    <row r="9216" spans="1:2" x14ac:dyDescent="0.25">
      <c r="A9216" s="37" t="s">
        <v>18748</v>
      </c>
      <c r="B9216" s="38" t="s">
        <v>9275</v>
      </c>
    </row>
    <row r="9217" spans="1:2" x14ac:dyDescent="0.25">
      <c r="A9217" s="37" t="s">
        <v>18749</v>
      </c>
      <c r="B9217" s="38" t="s">
        <v>9276</v>
      </c>
    </row>
    <row r="9218" spans="1:2" x14ac:dyDescent="0.25">
      <c r="A9218" s="37" t="s">
        <v>18750</v>
      </c>
      <c r="B9218" s="38" t="s">
        <v>9277</v>
      </c>
    </row>
    <row r="9219" spans="1:2" x14ac:dyDescent="0.25">
      <c r="A9219" s="37" t="s">
        <v>18751</v>
      </c>
      <c r="B9219" s="38" t="s">
        <v>9278</v>
      </c>
    </row>
    <row r="9220" spans="1:2" x14ac:dyDescent="0.25">
      <c r="A9220" s="37" t="s">
        <v>18752</v>
      </c>
      <c r="B9220" s="38" t="s">
        <v>9279</v>
      </c>
    </row>
    <row r="9221" spans="1:2" x14ac:dyDescent="0.25">
      <c r="A9221" s="37" t="s">
        <v>18753</v>
      </c>
      <c r="B9221" s="38" t="s">
        <v>9280</v>
      </c>
    </row>
    <row r="9222" spans="1:2" x14ac:dyDescent="0.25">
      <c r="A9222" s="37" t="s">
        <v>18754</v>
      </c>
      <c r="B9222" s="38" t="s">
        <v>9281</v>
      </c>
    </row>
    <row r="9223" spans="1:2" x14ac:dyDescent="0.25">
      <c r="A9223" s="37" t="s">
        <v>18755</v>
      </c>
      <c r="B9223" s="38" t="s">
        <v>9282</v>
      </c>
    </row>
    <row r="9224" spans="1:2" x14ac:dyDescent="0.25">
      <c r="A9224" s="37" t="s">
        <v>18756</v>
      </c>
      <c r="B9224" s="38" t="s">
        <v>9283</v>
      </c>
    </row>
    <row r="9225" spans="1:2" x14ac:dyDescent="0.25">
      <c r="A9225" s="37" t="s">
        <v>18757</v>
      </c>
      <c r="B9225" s="38" t="s">
        <v>9284</v>
      </c>
    </row>
    <row r="9226" spans="1:2" x14ac:dyDescent="0.25">
      <c r="A9226" s="37" t="s">
        <v>18758</v>
      </c>
      <c r="B9226" s="38" t="s">
        <v>9285</v>
      </c>
    </row>
    <row r="9227" spans="1:2" x14ac:dyDescent="0.25">
      <c r="A9227" s="37" t="s">
        <v>18759</v>
      </c>
      <c r="B9227" s="38" t="s">
        <v>9286</v>
      </c>
    </row>
    <row r="9228" spans="1:2" x14ac:dyDescent="0.25">
      <c r="A9228" s="37" t="s">
        <v>18760</v>
      </c>
      <c r="B9228" s="38" t="s">
        <v>9287</v>
      </c>
    </row>
    <row r="9229" spans="1:2" x14ac:dyDescent="0.25">
      <c r="A9229" s="37" t="s">
        <v>18761</v>
      </c>
      <c r="B9229" s="38" t="s">
        <v>9288</v>
      </c>
    </row>
    <row r="9230" spans="1:2" x14ac:dyDescent="0.25">
      <c r="A9230" s="37" t="s">
        <v>18762</v>
      </c>
      <c r="B9230" s="38" t="s">
        <v>9289</v>
      </c>
    </row>
    <row r="9231" spans="1:2" x14ac:dyDescent="0.25">
      <c r="A9231" s="37" t="s">
        <v>18763</v>
      </c>
      <c r="B9231" s="38" t="s">
        <v>9290</v>
      </c>
    </row>
    <row r="9232" spans="1:2" x14ac:dyDescent="0.25">
      <c r="A9232" s="37" t="s">
        <v>18764</v>
      </c>
      <c r="B9232" s="38" t="s">
        <v>9291</v>
      </c>
    </row>
    <row r="9233" spans="1:2" x14ac:dyDescent="0.25">
      <c r="A9233" s="37" t="s">
        <v>18765</v>
      </c>
      <c r="B9233" s="38" t="s">
        <v>9292</v>
      </c>
    </row>
    <row r="9234" spans="1:2" x14ac:dyDescent="0.25">
      <c r="A9234" s="37" t="s">
        <v>18766</v>
      </c>
      <c r="B9234" s="38" t="s">
        <v>9293</v>
      </c>
    </row>
    <row r="9235" spans="1:2" x14ac:dyDescent="0.25">
      <c r="A9235" s="37" t="s">
        <v>18767</v>
      </c>
      <c r="B9235" s="38" t="s">
        <v>9294</v>
      </c>
    </row>
    <row r="9236" spans="1:2" x14ac:dyDescent="0.25">
      <c r="A9236" s="37" t="s">
        <v>18768</v>
      </c>
      <c r="B9236" s="38" t="s">
        <v>9295</v>
      </c>
    </row>
    <row r="9237" spans="1:2" x14ac:dyDescent="0.25">
      <c r="A9237" s="37" t="s">
        <v>18769</v>
      </c>
      <c r="B9237" s="38" t="s">
        <v>9296</v>
      </c>
    </row>
    <row r="9238" spans="1:2" x14ac:dyDescent="0.25">
      <c r="A9238" s="37" t="s">
        <v>18770</v>
      </c>
      <c r="B9238" s="38" t="s">
        <v>9297</v>
      </c>
    </row>
    <row r="9239" spans="1:2" x14ac:dyDescent="0.25">
      <c r="A9239" s="37" t="s">
        <v>18771</v>
      </c>
      <c r="B9239" s="38" t="s">
        <v>9298</v>
      </c>
    </row>
    <row r="9240" spans="1:2" x14ac:dyDescent="0.25">
      <c r="A9240" s="37" t="s">
        <v>18772</v>
      </c>
      <c r="B9240" s="38" t="s">
        <v>9299</v>
      </c>
    </row>
    <row r="9241" spans="1:2" x14ac:dyDescent="0.25">
      <c r="A9241" s="37" t="s">
        <v>18773</v>
      </c>
      <c r="B9241" s="38" t="s">
        <v>9300</v>
      </c>
    </row>
    <row r="9242" spans="1:2" x14ac:dyDescent="0.25">
      <c r="A9242" s="37" t="s">
        <v>18774</v>
      </c>
      <c r="B9242" s="38" t="s">
        <v>9301</v>
      </c>
    </row>
    <row r="9243" spans="1:2" x14ac:dyDescent="0.25">
      <c r="A9243" s="37" t="s">
        <v>18775</v>
      </c>
      <c r="B9243" s="38" t="s">
        <v>9302</v>
      </c>
    </row>
    <row r="9244" spans="1:2" x14ac:dyDescent="0.25">
      <c r="A9244" s="37" t="s">
        <v>18776</v>
      </c>
      <c r="B9244" s="38" t="s">
        <v>9303</v>
      </c>
    </row>
    <row r="9245" spans="1:2" x14ac:dyDescent="0.25">
      <c r="A9245" s="37" t="s">
        <v>18777</v>
      </c>
      <c r="B9245" s="38" t="s">
        <v>9304</v>
      </c>
    </row>
    <row r="9246" spans="1:2" x14ac:dyDescent="0.25">
      <c r="A9246" s="37" t="s">
        <v>18778</v>
      </c>
      <c r="B9246" s="38" t="s">
        <v>9305</v>
      </c>
    </row>
    <row r="9247" spans="1:2" x14ac:dyDescent="0.25">
      <c r="A9247" s="37" t="s">
        <v>18779</v>
      </c>
      <c r="B9247" s="38" t="s">
        <v>9306</v>
      </c>
    </row>
    <row r="9248" spans="1:2" x14ac:dyDescent="0.25">
      <c r="A9248" s="37" t="s">
        <v>18780</v>
      </c>
      <c r="B9248" s="38" t="s">
        <v>9307</v>
      </c>
    </row>
    <row r="9249" spans="1:2" x14ac:dyDescent="0.25">
      <c r="A9249" s="37" t="s">
        <v>18781</v>
      </c>
      <c r="B9249" s="38" t="s">
        <v>9308</v>
      </c>
    </row>
    <row r="9250" spans="1:2" x14ac:dyDescent="0.25">
      <c r="A9250" s="37" t="s">
        <v>18782</v>
      </c>
      <c r="B9250" s="38" t="s">
        <v>9309</v>
      </c>
    </row>
    <row r="9251" spans="1:2" x14ac:dyDescent="0.25">
      <c r="A9251" s="37" t="s">
        <v>18783</v>
      </c>
      <c r="B9251" s="38" t="s">
        <v>9310</v>
      </c>
    </row>
    <row r="9252" spans="1:2" x14ac:dyDescent="0.25">
      <c r="A9252" s="37" t="s">
        <v>18784</v>
      </c>
      <c r="B9252" s="38" t="s">
        <v>9311</v>
      </c>
    </row>
    <row r="9253" spans="1:2" x14ac:dyDescent="0.25">
      <c r="A9253" s="37" t="s">
        <v>18785</v>
      </c>
      <c r="B9253" s="38" t="s">
        <v>9312</v>
      </c>
    </row>
    <row r="9254" spans="1:2" x14ac:dyDescent="0.25">
      <c r="A9254" s="37" t="s">
        <v>18786</v>
      </c>
      <c r="B9254" s="38" t="s">
        <v>9313</v>
      </c>
    </row>
    <row r="9255" spans="1:2" x14ac:dyDescent="0.25">
      <c r="A9255" s="37" t="s">
        <v>18787</v>
      </c>
      <c r="B9255" s="38" t="s">
        <v>9314</v>
      </c>
    </row>
    <row r="9256" spans="1:2" x14ac:dyDescent="0.25">
      <c r="A9256" s="37" t="s">
        <v>18788</v>
      </c>
      <c r="B9256" s="38" t="s">
        <v>9315</v>
      </c>
    </row>
    <row r="9257" spans="1:2" x14ac:dyDescent="0.25">
      <c r="A9257" s="37" t="s">
        <v>18789</v>
      </c>
      <c r="B9257" s="38" t="s">
        <v>9316</v>
      </c>
    </row>
    <row r="9258" spans="1:2" x14ac:dyDescent="0.25">
      <c r="A9258" s="37" t="s">
        <v>18790</v>
      </c>
      <c r="B9258" s="38" t="s">
        <v>9317</v>
      </c>
    </row>
    <row r="9259" spans="1:2" x14ac:dyDescent="0.25">
      <c r="A9259" s="37" t="s">
        <v>18791</v>
      </c>
      <c r="B9259" s="38" t="s">
        <v>9318</v>
      </c>
    </row>
    <row r="9260" spans="1:2" x14ac:dyDescent="0.25">
      <c r="A9260" s="37" t="s">
        <v>18792</v>
      </c>
      <c r="B9260" s="38" t="s">
        <v>9319</v>
      </c>
    </row>
    <row r="9261" spans="1:2" x14ac:dyDescent="0.25">
      <c r="A9261" s="37" t="s">
        <v>18793</v>
      </c>
      <c r="B9261" s="38" t="s">
        <v>9320</v>
      </c>
    </row>
    <row r="9262" spans="1:2" x14ac:dyDescent="0.25">
      <c r="A9262" s="37" t="s">
        <v>18794</v>
      </c>
      <c r="B9262" s="38" t="s">
        <v>9321</v>
      </c>
    </row>
    <row r="9263" spans="1:2" x14ac:dyDescent="0.25">
      <c r="A9263" s="37" t="s">
        <v>18795</v>
      </c>
      <c r="B9263" s="38" t="s">
        <v>9322</v>
      </c>
    </row>
    <row r="9264" spans="1:2" x14ac:dyDescent="0.25">
      <c r="A9264" s="37" t="s">
        <v>18796</v>
      </c>
      <c r="B9264" s="38" t="s">
        <v>9323</v>
      </c>
    </row>
    <row r="9265" spans="1:2" x14ac:dyDescent="0.25">
      <c r="A9265" s="37" t="s">
        <v>18797</v>
      </c>
      <c r="B9265" s="38" t="s">
        <v>9324</v>
      </c>
    </row>
    <row r="9266" spans="1:2" x14ac:dyDescent="0.25">
      <c r="A9266" s="37" t="s">
        <v>18798</v>
      </c>
      <c r="B9266" s="38" t="s">
        <v>9325</v>
      </c>
    </row>
    <row r="9267" spans="1:2" x14ac:dyDescent="0.25">
      <c r="A9267" s="37" t="s">
        <v>18799</v>
      </c>
      <c r="B9267" s="38" t="s">
        <v>9326</v>
      </c>
    </row>
    <row r="9268" spans="1:2" x14ac:dyDescent="0.25">
      <c r="A9268" s="37" t="s">
        <v>18800</v>
      </c>
      <c r="B9268" s="38" t="s">
        <v>9327</v>
      </c>
    </row>
    <row r="9269" spans="1:2" x14ac:dyDescent="0.25">
      <c r="A9269" s="37" t="s">
        <v>18801</v>
      </c>
      <c r="B9269" s="38" t="s">
        <v>9328</v>
      </c>
    </row>
    <row r="9270" spans="1:2" x14ac:dyDescent="0.25">
      <c r="A9270" s="37" t="s">
        <v>18802</v>
      </c>
      <c r="B9270" s="38" t="s">
        <v>9329</v>
      </c>
    </row>
    <row r="9271" spans="1:2" x14ac:dyDescent="0.25">
      <c r="A9271" s="37" t="s">
        <v>18803</v>
      </c>
      <c r="B9271" s="38" t="s">
        <v>9330</v>
      </c>
    </row>
    <row r="9272" spans="1:2" x14ac:dyDescent="0.25">
      <c r="A9272" s="37" t="s">
        <v>18804</v>
      </c>
      <c r="B9272" s="38" t="s">
        <v>9331</v>
      </c>
    </row>
    <row r="9273" spans="1:2" x14ac:dyDescent="0.25">
      <c r="A9273" s="37" t="s">
        <v>18805</v>
      </c>
      <c r="B9273" s="38" t="s">
        <v>9332</v>
      </c>
    </row>
    <row r="9274" spans="1:2" x14ac:dyDescent="0.25">
      <c r="A9274" s="37" t="s">
        <v>18806</v>
      </c>
      <c r="B9274" s="38" t="s">
        <v>9333</v>
      </c>
    </row>
    <row r="9275" spans="1:2" x14ac:dyDescent="0.25">
      <c r="A9275" s="37" t="s">
        <v>18807</v>
      </c>
      <c r="B9275" s="38" t="s">
        <v>9334</v>
      </c>
    </row>
    <row r="9276" spans="1:2" x14ac:dyDescent="0.25">
      <c r="A9276" s="37" t="s">
        <v>18808</v>
      </c>
      <c r="B9276" s="38" t="s">
        <v>9335</v>
      </c>
    </row>
    <row r="9277" spans="1:2" x14ac:dyDescent="0.25">
      <c r="A9277" s="37" t="s">
        <v>18809</v>
      </c>
      <c r="B9277" s="38" t="s">
        <v>9336</v>
      </c>
    </row>
    <row r="9278" spans="1:2" x14ac:dyDescent="0.25">
      <c r="A9278" s="37" t="s">
        <v>18810</v>
      </c>
      <c r="B9278" s="38" t="s">
        <v>9337</v>
      </c>
    </row>
    <row r="9279" spans="1:2" x14ac:dyDescent="0.25">
      <c r="A9279" s="37" t="s">
        <v>18811</v>
      </c>
      <c r="B9279" s="38" t="s">
        <v>9338</v>
      </c>
    </row>
    <row r="9280" spans="1:2" x14ac:dyDescent="0.25">
      <c r="A9280" s="37" t="s">
        <v>18812</v>
      </c>
      <c r="B9280" s="38" t="s">
        <v>9339</v>
      </c>
    </row>
    <row r="9281" spans="1:2" x14ac:dyDescent="0.25">
      <c r="A9281" s="37" t="s">
        <v>18813</v>
      </c>
      <c r="B9281" s="38" t="s">
        <v>9340</v>
      </c>
    </row>
    <row r="9282" spans="1:2" x14ac:dyDescent="0.25">
      <c r="A9282" s="37" t="s">
        <v>18814</v>
      </c>
      <c r="B9282" s="38" t="s">
        <v>9341</v>
      </c>
    </row>
    <row r="9283" spans="1:2" x14ac:dyDescent="0.25">
      <c r="A9283" s="37" t="s">
        <v>18815</v>
      </c>
      <c r="B9283" s="38" t="s">
        <v>9342</v>
      </c>
    </row>
    <row r="9284" spans="1:2" x14ac:dyDescent="0.25">
      <c r="A9284" s="37" t="s">
        <v>18816</v>
      </c>
      <c r="B9284" s="38" t="s">
        <v>9343</v>
      </c>
    </row>
    <row r="9285" spans="1:2" x14ac:dyDescent="0.25">
      <c r="A9285" s="37" t="s">
        <v>18817</v>
      </c>
      <c r="B9285" s="38" t="s">
        <v>9344</v>
      </c>
    </row>
    <row r="9286" spans="1:2" x14ac:dyDescent="0.25">
      <c r="A9286" s="37" t="s">
        <v>18818</v>
      </c>
      <c r="B9286" s="38" t="s">
        <v>9345</v>
      </c>
    </row>
    <row r="9287" spans="1:2" x14ac:dyDescent="0.25">
      <c r="A9287" s="37" t="s">
        <v>18819</v>
      </c>
      <c r="B9287" s="38" t="s">
        <v>9346</v>
      </c>
    </row>
    <row r="9288" spans="1:2" x14ac:dyDescent="0.25">
      <c r="A9288" s="37" t="s">
        <v>18820</v>
      </c>
      <c r="B9288" s="38" t="s">
        <v>9347</v>
      </c>
    </row>
    <row r="9289" spans="1:2" x14ac:dyDescent="0.25">
      <c r="A9289" s="37" t="s">
        <v>18821</v>
      </c>
      <c r="B9289" s="38" t="s">
        <v>9348</v>
      </c>
    </row>
    <row r="9290" spans="1:2" x14ac:dyDescent="0.25">
      <c r="A9290" s="37" t="s">
        <v>18822</v>
      </c>
      <c r="B9290" s="38" t="s">
        <v>9349</v>
      </c>
    </row>
    <row r="9291" spans="1:2" x14ac:dyDescent="0.25">
      <c r="A9291" s="37" t="s">
        <v>18823</v>
      </c>
      <c r="B9291" s="38" t="s">
        <v>9350</v>
      </c>
    </row>
    <row r="9292" spans="1:2" x14ac:dyDescent="0.25">
      <c r="A9292" s="37" t="s">
        <v>18824</v>
      </c>
      <c r="B9292" s="38" t="s">
        <v>9351</v>
      </c>
    </row>
    <row r="9293" spans="1:2" x14ac:dyDescent="0.25">
      <c r="A9293" s="37" t="s">
        <v>18825</v>
      </c>
      <c r="B9293" s="38" t="s">
        <v>9352</v>
      </c>
    </row>
    <row r="9294" spans="1:2" x14ac:dyDescent="0.25">
      <c r="A9294" s="37" t="s">
        <v>18826</v>
      </c>
      <c r="B9294" s="38" t="s">
        <v>9353</v>
      </c>
    </row>
    <row r="9295" spans="1:2" x14ac:dyDescent="0.25">
      <c r="A9295" s="37" t="s">
        <v>18827</v>
      </c>
      <c r="B9295" s="38" t="s">
        <v>9354</v>
      </c>
    </row>
    <row r="9296" spans="1:2" x14ac:dyDescent="0.25">
      <c r="A9296" s="37" t="s">
        <v>18828</v>
      </c>
      <c r="B9296" s="38" t="s">
        <v>9355</v>
      </c>
    </row>
    <row r="9297" spans="1:2" x14ac:dyDescent="0.25">
      <c r="A9297" s="37" t="s">
        <v>18829</v>
      </c>
      <c r="B9297" s="38" t="s">
        <v>9356</v>
      </c>
    </row>
    <row r="9298" spans="1:2" x14ac:dyDescent="0.25">
      <c r="A9298" s="37" t="s">
        <v>18830</v>
      </c>
      <c r="B9298" s="38" t="s">
        <v>9357</v>
      </c>
    </row>
    <row r="9299" spans="1:2" x14ac:dyDescent="0.25">
      <c r="A9299" s="37" t="s">
        <v>18831</v>
      </c>
      <c r="B9299" s="38" t="s">
        <v>9358</v>
      </c>
    </row>
    <row r="9300" spans="1:2" x14ac:dyDescent="0.25">
      <c r="A9300" s="37" t="s">
        <v>18832</v>
      </c>
      <c r="B9300" s="38" t="s">
        <v>9359</v>
      </c>
    </row>
    <row r="9301" spans="1:2" x14ac:dyDescent="0.25">
      <c r="A9301" s="37" t="s">
        <v>18833</v>
      </c>
      <c r="B9301" s="38" t="s">
        <v>9360</v>
      </c>
    </row>
    <row r="9302" spans="1:2" x14ac:dyDescent="0.25">
      <c r="A9302" s="37" t="s">
        <v>18834</v>
      </c>
      <c r="B9302" s="38" t="s">
        <v>9361</v>
      </c>
    </row>
    <row r="9303" spans="1:2" x14ac:dyDescent="0.25">
      <c r="A9303" s="37" t="s">
        <v>18835</v>
      </c>
      <c r="B9303" s="38" t="s">
        <v>9362</v>
      </c>
    </row>
    <row r="9304" spans="1:2" x14ac:dyDescent="0.25">
      <c r="A9304" s="37" t="s">
        <v>18836</v>
      </c>
      <c r="B9304" s="38" t="s">
        <v>9363</v>
      </c>
    </row>
    <row r="9305" spans="1:2" x14ac:dyDescent="0.25">
      <c r="A9305" s="37" t="s">
        <v>18837</v>
      </c>
      <c r="B9305" s="38" t="s">
        <v>9364</v>
      </c>
    </row>
    <row r="9306" spans="1:2" x14ac:dyDescent="0.25">
      <c r="A9306" s="37" t="s">
        <v>18838</v>
      </c>
      <c r="B9306" s="38" t="s">
        <v>9365</v>
      </c>
    </row>
    <row r="9307" spans="1:2" x14ac:dyDescent="0.25">
      <c r="A9307" s="37" t="s">
        <v>18839</v>
      </c>
      <c r="B9307" s="38" t="s">
        <v>9366</v>
      </c>
    </row>
    <row r="9308" spans="1:2" x14ac:dyDescent="0.25">
      <c r="A9308" s="37" t="s">
        <v>18840</v>
      </c>
      <c r="B9308" s="38" t="s">
        <v>9367</v>
      </c>
    </row>
    <row r="9309" spans="1:2" x14ac:dyDescent="0.25">
      <c r="A9309" s="37" t="s">
        <v>18841</v>
      </c>
      <c r="B9309" s="38" t="s">
        <v>9368</v>
      </c>
    </row>
    <row r="9310" spans="1:2" x14ac:dyDescent="0.25">
      <c r="A9310" s="37" t="s">
        <v>18842</v>
      </c>
      <c r="B9310" s="38" t="s">
        <v>9369</v>
      </c>
    </row>
    <row r="9311" spans="1:2" x14ac:dyDescent="0.25">
      <c r="A9311" s="37" t="s">
        <v>18843</v>
      </c>
      <c r="B9311" s="38" t="s">
        <v>9370</v>
      </c>
    </row>
    <row r="9312" spans="1:2" x14ac:dyDescent="0.25">
      <c r="A9312" s="37" t="s">
        <v>18844</v>
      </c>
      <c r="B9312" s="38" t="s">
        <v>9371</v>
      </c>
    </row>
    <row r="9313" spans="1:2" x14ac:dyDescent="0.25">
      <c r="A9313" s="37" t="s">
        <v>18845</v>
      </c>
      <c r="B9313" s="38" t="s">
        <v>9372</v>
      </c>
    </row>
    <row r="9314" spans="1:2" x14ac:dyDescent="0.25">
      <c r="A9314" s="37" t="s">
        <v>18846</v>
      </c>
      <c r="B9314" s="38" t="s">
        <v>9373</v>
      </c>
    </row>
    <row r="9315" spans="1:2" x14ac:dyDescent="0.25">
      <c r="A9315" s="37" t="s">
        <v>18847</v>
      </c>
      <c r="B9315" s="38" t="s">
        <v>9374</v>
      </c>
    </row>
    <row r="9316" spans="1:2" x14ac:dyDescent="0.25">
      <c r="A9316" s="37" t="s">
        <v>18848</v>
      </c>
      <c r="B9316" s="38" t="s">
        <v>9375</v>
      </c>
    </row>
    <row r="9317" spans="1:2" x14ac:dyDescent="0.25">
      <c r="A9317" s="37" t="s">
        <v>18849</v>
      </c>
      <c r="B9317" s="38" t="s">
        <v>9376</v>
      </c>
    </row>
    <row r="9318" spans="1:2" x14ac:dyDescent="0.25">
      <c r="A9318" s="37" t="s">
        <v>18850</v>
      </c>
      <c r="B9318" s="38" t="s">
        <v>9377</v>
      </c>
    </row>
    <row r="9319" spans="1:2" x14ac:dyDescent="0.25">
      <c r="A9319" s="37" t="s">
        <v>18851</v>
      </c>
      <c r="B9319" s="38" t="s">
        <v>9378</v>
      </c>
    </row>
    <row r="9320" spans="1:2" x14ac:dyDescent="0.25">
      <c r="A9320" s="37" t="s">
        <v>18852</v>
      </c>
      <c r="B9320" s="38" t="s">
        <v>9379</v>
      </c>
    </row>
    <row r="9321" spans="1:2" x14ac:dyDescent="0.25">
      <c r="A9321" s="37" t="s">
        <v>18853</v>
      </c>
      <c r="B9321" s="38" t="s">
        <v>9380</v>
      </c>
    </row>
    <row r="9322" spans="1:2" x14ac:dyDescent="0.25">
      <c r="A9322" s="37" t="s">
        <v>18854</v>
      </c>
      <c r="B9322" s="38" t="s">
        <v>9381</v>
      </c>
    </row>
    <row r="9323" spans="1:2" x14ac:dyDescent="0.25">
      <c r="A9323" s="37" t="s">
        <v>18855</v>
      </c>
      <c r="B9323" s="38" t="s">
        <v>9382</v>
      </c>
    </row>
    <row r="9324" spans="1:2" x14ac:dyDescent="0.25">
      <c r="A9324" s="37" t="s">
        <v>18856</v>
      </c>
      <c r="B9324" s="38" t="s">
        <v>9383</v>
      </c>
    </row>
    <row r="9325" spans="1:2" x14ac:dyDescent="0.25">
      <c r="A9325" s="37" t="s">
        <v>18857</v>
      </c>
      <c r="B9325" s="38" t="s">
        <v>9384</v>
      </c>
    </row>
    <row r="9326" spans="1:2" x14ac:dyDescent="0.25">
      <c r="A9326" s="37" t="s">
        <v>18858</v>
      </c>
      <c r="B9326" s="38" t="s">
        <v>9385</v>
      </c>
    </row>
    <row r="9327" spans="1:2" x14ac:dyDescent="0.25">
      <c r="A9327" s="37" t="s">
        <v>18859</v>
      </c>
      <c r="B9327" s="38" t="s">
        <v>9386</v>
      </c>
    </row>
    <row r="9328" spans="1:2" x14ac:dyDescent="0.25">
      <c r="A9328" s="37" t="s">
        <v>18860</v>
      </c>
      <c r="B9328" s="38" t="s">
        <v>9387</v>
      </c>
    </row>
    <row r="9329" spans="1:2" x14ac:dyDescent="0.25">
      <c r="A9329" s="37" t="s">
        <v>18861</v>
      </c>
      <c r="B9329" s="38" t="s">
        <v>9388</v>
      </c>
    </row>
    <row r="9330" spans="1:2" x14ac:dyDescent="0.25">
      <c r="A9330" s="37" t="s">
        <v>18862</v>
      </c>
      <c r="B9330" s="38" t="s">
        <v>9389</v>
      </c>
    </row>
    <row r="9331" spans="1:2" x14ac:dyDescent="0.25">
      <c r="A9331" s="37" t="s">
        <v>18863</v>
      </c>
      <c r="B9331" s="38" t="s">
        <v>9390</v>
      </c>
    </row>
    <row r="9332" spans="1:2" x14ac:dyDescent="0.25">
      <c r="A9332" s="37" t="s">
        <v>18864</v>
      </c>
      <c r="B9332" s="38" t="s">
        <v>9391</v>
      </c>
    </row>
    <row r="9333" spans="1:2" x14ac:dyDescent="0.25">
      <c r="A9333" s="37" t="s">
        <v>18865</v>
      </c>
      <c r="B9333" s="38" t="s">
        <v>9392</v>
      </c>
    </row>
    <row r="9334" spans="1:2" x14ac:dyDescent="0.25">
      <c r="A9334" s="37" t="s">
        <v>18866</v>
      </c>
      <c r="B9334" s="38" t="s">
        <v>9393</v>
      </c>
    </row>
    <row r="9335" spans="1:2" x14ac:dyDescent="0.25">
      <c r="A9335" s="37" t="s">
        <v>18867</v>
      </c>
      <c r="B9335" s="38" t="s">
        <v>9394</v>
      </c>
    </row>
    <row r="9336" spans="1:2" x14ac:dyDescent="0.25">
      <c r="A9336" s="37" t="s">
        <v>18868</v>
      </c>
      <c r="B9336" s="38" t="s">
        <v>9395</v>
      </c>
    </row>
    <row r="9337" spans="1:2" x14ac:dyDescent="0.25">
      <c r="A9337" s="37" t="s">
        <v>18869</v>
      </c>
      <c r="B9337" s="38" t="s">
        <v>9396</v>
      </c>
    </row>
    <row r="9338" spans="1:2" x14ac:dyDescent="0.25">
      <c r="A9338" s="37" t="s">
        <v>18870</v>
      </c>
      <c r="B9338" s="38" t="s">
        <v>9397</v>
      </c>
    </row>
    <row r="9339" spans="1:2" x14ac:dyDescent="0.25">
      <c r="A9339" s="37" t="s">
        <v>18871</v>
      </c>
      <c r="B9339" s="38" t="s">
        <v>9398</v>
      </c>
    </row>
    <row r="9340" spans="1:2" x14ac:dyDescent="0.25">
      <c r="A9340" s="37" t="s">
        <v>18872</v>
      </c>
      <c r="B9340" s="38" t="s">
        <v>9399</v>
      </c>
    </row>
    <row r="9341" spans="1:2" x14ac:dyDescent="0.25">
      <c r="A9341" s="37" t="s">
        <v>18873</v>
      </c>
      <c r="B9341" s="38" t="s">
        <v>9400</v>
      </c>
    </row>
    <row r="9342" spans="1:2" x14ac:dyDescent="0.25">
      <c r="A9342" s="37" t="s">
        <v>18874</v>
      </c>
      <c r="B9342" s="38" t="s">
        <v>9401</v>
      </c>
    </row>
    <row r="9343" spans="1:2" x14ac:dyDescent="0.25">
      <c r="A9343" s="37" t="s">
        <v>18875</v>
      </c>
      <c r="B9343" s="38" t="s">
        <v>9402</v>
      </c>
    </row>
    <row r="9344" spans="1:2" x14ac:dyDescent="0.25">
      <c r="A9344" s="37" t="s">
        <v>18876</v>
      </c>
      <c r="B9344" s="38" t="s">
        <v>9403</v>
      </c>
    </row>
    <row r="9345" spans="1:2" x14ac:dyDescent="0.25">
      <c r="A9345" s="37" t="s">
        <v>18877</v>
      </c>
      <c r="B9345" s="38" t="s">
        <v>9404</v>
      </c>
    </row>
    <row r="9346" spans="1:2" x14ac:dyDescent="0.25">
      <c r="A9346" s="37" t="s">
        <v>18878</v>
      </c>
      <c r="B9346" s="38" t="s">
        <v>9405</v>
      </c>
    </row>
    <row r="9347" spans="1:2" x14ac:dyDescent="0.25">
      <c r="A9347" s="37" t="s">
        <v>18879</v>
      </c>
      <c r="B9347" s="38" t="s">
        <v>9406</v>
      </c>
    </row>
    <row r="9348" spans="1:2" x14ac:dyDescent="0.25">
      <c r="A9348" s="37" t="s">
        <v>18880</v>
      </c>
      <c r="B9348" s="38" t="s">
        <v>9407</v>
      </c>
    </row>
    <row r="9349" spans="1:2" x14ac:dyDescent="0.25">
      <c r="A9349" s="37" t="s">
        <v>18881</v>
      </c>
      <c r="B9349" s="38" t="s">
        <v>9408</v>
      </c>
    </row>
    <row r="9350" spans="1:2" x14ac:dyDescent="0.25">
      <c r="A9350" s="37" t="s">
        <v>18882</v>
      </c>
      <c r="B9350" s="38" t="s">
        <v>9409</v>
      </c>
    </row>
    <row r="9351" spans="1:2" x14ac:dyDescent="0.25">
      <c r="A9351" s="37" t="s">
        <v>18883</v>
      </c>
      <c r="B9351" s="38" t="s">
        <v>9410</v>
      </c>
    </row>
    <row r="9352" spans="1:2" x14ac:dyDescent="0.25">
      <c r="A9352" s="37" t="s">
        <v>18884</v>
      </c>
      <c r="B9352" s="38" t="s">
        <v>9411</v>
      </c>
    </row>
    <row r="9353" spans="1:2" x14ac:dyDescent="0.25">
      <c r="A9353" s="37" t="s">
        <v>18885</v>
      </c>
      <c r="B9353" s="38" t="s">
        <v>9412</v>
      </c>
    </row>
    <row r="9354" spans="1:2" x14ac:dyDescent="0.25">
      <c r="A9354" s="37" t="s">
        <v>18886</v>
      </c>
      <c r="B9354" s="38" t="s">
        <v>9413</v>
      </c>
    </row>
    <row r="9355" spans="1:2" x14ac:dyDescent="0.25">
      <c r="A9355" s="37" t="s">
        <v>18887</v>
      </c>
      <c r="B9355" s="38" t="s">
        <v>9414</v>
      </c>
    </row>
    <row r="9356" spans="1:2" x14ac:dyDescent="0.25">
      <c r="A9356" s="37" t="s">
        <v>18888</v>
      </c>
      <c r="B9356" s="38" t="s">
        <v>9415</v>
      </c>
    </row>
    <row r="9357" spans="1:2" x14ac:dyDescent="0.25">
      <c r="A9357" s="37" t="s">
        <v>18889</v>
      </c>
      <c r="B9357" s="38" t="s">
        <v>9416</v>
      </c>
    </row>
    <row r="9358" spans="1:2" x14ac:dyDescent="0.25">
      <c r="A9358" s="37" t="s">
        <v>18890</v>
      </c>
      <c r="B9358" s="38" t="s">
        <v>9417</v>
      </c>
    </row>
    <row r="9359" spans="1:2" x14ac:dyDescent="0.25">
      <c r="A9359" s="37" t="s">
        <v>18891</v>
      </c>
      <c r="B9359" s="38" t="s">
        <v>9418</v>
      </c>
    </row>
    <row r="9360" spans="1:2" x14ac:dyDescent="0.25">
      <c r="A9360" s="37" t="s">
        <v>18892</v>
      </c>
      <c r="B9360" s="38" t="s">
        <v>9419</v>
      </c>
    </row>
    <row r="9361" spans="1:2" x14ac:dyDescent="0.25">
      <c r="A9361" s="37" t="s">
        <v>18893</v>
      </c>
      <c r="B9361" s="38" t="s">
        <v>9420</v>
      </c>
    </row>
    <row r="9362" spans="1:2" x14ac:dyDescent="0.25">
      <c r="A9362" s="37" t="s">
        <v>18894</v>
      </c>
      <c r="B9362" s="38" t="s">
        <v>9421</v>
      </c>
    </row>
    <row r="9363" spans="1:2" x14ac:dyDescent="0.25">
      <c r="A9363" s="37" t="s">
        <v>18895</v>
      </c>
      <c r="B9363" s="38" t="s">
        <v>9422</v>
      </c>
    </row>
    <row r="9364" spans="1:2" x14ac:dyDescent="0.25">
      <c r="A9364" s="37" t="s">
        <v>18896</v>
      </c>
      <c r="B9364" s="38" t="s">
        <v>9423</v>
      </c>
    </row>
    <row r="9365" spans="1:2" x14ac:dyDescent="0.25">
      <c r="A9365" s="37" t="s">
        <v>18897</v>
      </c>
      <c r="B9365" s="38" t="s">
        <v>9424</v>
      </c>
    </row>
    <row r="9366" spans="1:2" x14ac:dyDescent="0.25">
      <c r="A9366" s="37" t="s">
        <v>18898</v>
      </c>
      <c r="B9366" s="38" t="s">
        <v>9425</v>
      </c>
    </row>
    <row r="9367" spans="1:2" x14ac:dyDescent="0.25">
      <c r="A9367" s="37" t="s">
        <v>18899</v>
      </c>
      <c r="B9367" s="38" t="s">
        <v>9426</v>
      </c>
    </row>
    <row r="9368" spans="1:2" x14ac:dyDescent="0.25">
      <c r="A9368" s="37" t="s">
        <v>18900</v>
      </c>
      <c r="B9368" s="38" t="s">
        <v>9427</v>
      </c>
    </row>
    <row r="9369" spans="1:2" x14ac:dyDescent="0.25">
      <c r="A9369" s="37" t="s">
        <v>18901</v>
      </c>
      <c r="B9369" s="38" t="s">
        <v>9428</v>
      </c>
    </row>
    <row r="9370" spans="1:2" x14ac:dyDescent="0.25">
      <c r="A9370" s="37" t="s">
        <v>18902</v>
      </c>
      <c r="B9370" s="38" t="s">
        <v>9429</v>
      </c>
    </row>
    <row r="9371" spans="1:2" x14ac:dyDescent="0.25">
      <c r="A9371" s="37" t="s">
        <v>18903</v>
      </c>
      <c r="B9371" s="38" t="s">
        <v>9430</v>
      </c>
    </row>
    <row r="9372" spans="1:2" x14ac:dyDescent="0.25">
      <c r="A9372" s="37" t="s">
        <v>18904</v>
      </c>
      <c r="B9372" s="38" t="s">
        <v>9431</v>
      </c>
    </row>
    <row r="9373" spans="1:2" x14ac:dyDescent="0.25">
      <c r="A9373" s="37" t="s">
        <v>18905</v>
      </c>
      <c r="B9373" s="38" t="s">
        <v>9432</v>
      </c>
    </row>
    <row r="9374" spans="1:2" x14ac:dyDescent="0.25">
      <c r="A9374" s="37" t="s">
        <v>18906</v>
      </c>
      <c r="B9374" s="38" t="s">
        <v>9433</v>
      </c>
    </row>
    <row r="9375" spans="1:2" x14ac:dyDescent="0.25">
      <c r="A9375" s="37" t="s">
        <v>18907</v>
      </c>
      <c r="B9375" s="38" t="s">
        <v>9434</v>
      </c>
    </row>
    <row r="9376" spans="1:2" x14ac:dyDescent="0.25">
      <c r="A9376" s="37" t="s">
        <v>18908</v>
      </c>
      <c r="B9376" s="38" t="s">
        <v>9435</v>
      </c>
    </row>
    <row r="9377" spans="1:2" x14ac:dyDescent="0.25">
      <c r="A9377" s="37" t="s">
        <v>18909</v>
      </c>
      <c r="B9377" s="38" t="s">
        <v>9436</v>
      </c>
    </row>
    <row r="9378" spans="1:2" x14ac:dyDescent="0.25">
      <c r="A9378" s="37" t="s">
        <v>18910</v>
      </c>
      <c r="B9378" s="38" t="s">
        <v>9437</v>
      </c>
    </row>
    <row r="9379" spans="1:2" x14ac:dyDescent="0.25">
      <c r="A9379" s="37" t="s">
        <v>18911</v>
      </c>
      <c r="B9379" s="38" t="s">
        <v>9438</v>
      </c>
    </row>
    <row r="9380" spans="1:2" x14ac:dyDescent="0.25">
      <c r="A9380" s="37" t="s">
        <v>18912</v>
      </c>
      <c r="B9380" s="38" t="s">
        <v>9439</v>
      </c>
    </row>
    <row r="9381" spans="1:2" x14ac:dyDescent="0.25">
      <c r="A9381" s="37" t="s">
        <v>18913</v>
      </c>
      <c r="B9381" s="38" t="s">
        <v>9440</v>
      </c>
    </row>
    <row r="9382" spans="1:2" x14ac:dyDescent="0.25">
      <c r="A9382" s="37" t="s">
        <v>18914</v>
      </c>
      <c r="B9382" s="38" t="s">
        <v>9441</v>
      </c>
    </row>
    <row r="9383" spans="1:2" x14ac:dyDescent="0.25">
      <c r="A9383" s="37" t="s">
        <v>18915</v>
      </c>
      <c r="B9383" s="38" t="s">
        <v>9442</v>
      </c>
    </row>
    <row r="9384" spans="1:2" x14ac:dyDescent="0.25">
      <c r="A9384" s="37" t="s">
        <v>18916</v>
      </c>
      <c r="B9384" s="38" t="s">
        <v>9443</v>
      </c>
    </row>
    <row r="9385" spans="1:2" x14ac:dyDescent="0.25">
      <c r="A9385" s="37" t="s">
        <v>18917</v>
      </c>
      <c r="B9385" s="38" t="s">
        <v>9444</v>
      </c>
    </row>
    <row r="9386" spans="1:2" x14ac:dyDescent="0.25">
      <c r="A9386" s="37" t="s">
        <v>18918</v>
      </c>
      <c r="B9386" s="38" t="s">
        <v>9445</v>
      </c>
    </row>
    <row r="9387" spans="1:2" x14ac:dyDescent="0.25">
      <c r="A9387" s="37" t="s">
        <v>18919</v>
      </c>
      <c r="B9387" s="38" t="s">
        <v>9446</v>
      </c>
    </row>
    <row r="9388" spans="1:2" x14ac:dyDescent="0.25">
      <c r="A9388" s="37" t="s">
        <v>18920</v>
      </c>
      <c r="B9388" s="38" t="s">
        <v>9447</v>
      </c>
    </row>
    <row r="9389" spans="1:2" x14ac:dyDescent="0.25">
      <c r="A9389" s="37" t="s">
        <v>18921</v>
      </c>
      <c r="B9389" s="38" t="s">
        <v>9448</v>
      </c>
    </row>
    <row r="9390" spans="1:2" x14ac:dyDescent="0.25">
      <c r="A9390" s="37" t="s">
        <v>18922</v>
      </c>
      <c r="B9390" s="38" t="s">
        <v>9449</v>
      </c>
    </row>
    <row r="9391" spans="1:2" x14ac:dyDescent="0.25">
      <c r="A9391" s="37" t="s">
        <v>18923</v>
      </c>
      <c r="B9391" s="38" t="s">
        <v>9450</v>
      </c>
    </row>
    <row r="9392" spans="1:2" x14ac:dyDescent="0.25">
      <c r="A9392" s="37" t="s">
        <v>18924</v>
      </c>
      <c r="B9392" s="38" t="s">
        <v>9451</v>
      </c>
    </row>
    <row r="9393" spans="1:2" x14ac:dyDescent="0.25">
      <c r="A9393" s="37" t="s">
        <v>18925</v>
      </c>
      <c r="B9393" s="38" t="s">
        <v>9452</v>
      </c>
    </row>
    <row r="9394" spans="1:2" x14ac:dyDescent="0.25">
      <c r="A9394" s="37" t="s">
        <v>18926</v>
      </c>
      <c r="B9394" s="38" t="s">
        <v>9453</v>
      </c>
    </row>
    <row r="9395" spans="1:2" x14ac:dyDescent="0.25">
      <c r="A9395" s="37" t="s">
        <v>18927</v>
      </c>
      <c r="B9395" s="38" t="s">
        <v>9454</v>
      </c>
    </row>
    <row r="9396" spans="1:2" x14ac:dyDescent="0.25">
      <c r="A9396" s="37" t="s">
        <v>18928</v>
      </c>
      <c r="B9396" s="38" t="s">
        <v>9455</v>
      </c>
    </row>
    <row r="9397" spans="1:2" x14ac:dyDescent="0.25">
      <c r="A9397" s="37" t="s">
        <v>18929</v>
      </c>
      <c r="B9397" s="38" t="s">
        <v>9456</v>
      </c>
    </row>
    <row r="9398" spans="1:2" x14ac:dyDescent="0.25">
      <c r="A9398" s="37" t="s">
        <v>18930</v>
      </c>
      <c r="B9398" s="38" t="s">
        <v>9457</v>
      </c>
    </row>
    <row r="9399" spans="1:2" x14ac:dyDescent="0.25">
      <c r="A9399" s="37" t="s">
        <v>18931</v>
      </c>
      <c r="B9399" s="38" t="s">
        <v>9458</v>
      </c>
    </row>
    <row r="9400" spans="1:2" x14ac:dyDescent="0.25">
      <c r="A9400" s="37" t="s">
        <v>18932</v>
      </c>
      <c r="B9400" s="38" t="s">
        <v>9459</v>
      </c>
    </row>
    <row r="9401" spans="1:2" x14ac:dyDescent="0.25">
      <c r="A9401" s="37" t="s">
        <v>18933</v>
      </c>
      <c r="B9401" s="38" t="s">
        <v>9460</v>
      </c>
    </row>
    <row r="9402" spans="1:2" x14ac:dyDescent="0.25">
      <c r="A9402" s="37" t="s">
        <v>18934</v>
      </c>
      <c r="B9402" s="38" t="s">
        <v>9461</v>
      </c>
    </row>
    <row r="9403" spans="1:2" x14ac:dyDescent="0.25">
      <c r="A9403" s="37" t="s">
        <v>18935</v>
      </c>
      <c r="B9403" s="38" t="s">
        <v>9462</v>
      </c>
    </row>
    <row r="9404" spans="1:2" x14ac:dyDescent="0.25">
      <c r="A9404" s="37" t="s">
        <v>18936</v>
      </c>
      <c r="B9404" s="38" t="s">
        <v>9463</v>
      </c>
    </row>
    <row r="9405" spans="1:2" x14ac:dyDescent="0.25">
      <c r="A9405" s="37" t="s">
        <v>18937</v>
      </c>
      <c r="B9405" s="38" t="s">
        <v>9464</v>
      </c>
    </row>
    <row r="9406" spans="1:2" x14ac:dyDescent="0.25">
      <c r="A9406" s="37" t="s">
        <v>18938</v>
      </c>
      <c r="B9406" s="38" t="s">
        <v>9465</v>
      </c>
    </row>
    <row r="9407" spans="1:2" x14ac:dyDescent="0.25">
      <c r="A9407" s="37" t="s">
        <v>18939</v>
      </c>
      <c r="B9407" s="38" t="s">
        <v>9466</v>
      </c>
    </row>
    <row r="9408" spans="1:2" x14ac:dyDescent="0.25">
      <c r="A9408" s="37" t="s">
        <v>18940</v>
      </c>
      <c r="B9408" s="38" t="s">
        <v>9467</v>
      </c>
    </row>
    <row r="9409" spans="1:2" x14ac:dyDescent="0.25">
      <c r="A9409" s="37" t="s">
        <v>18941</v>
      </c>
      <c r="B9409" s="38" t="s">
        <v>9468</v>
      </c>
    </row>
    <row r="9410" spans="1:2" x14ac:dyDescent="0.25">
      <c r="A9410" s="37" t="s">
        <v>18942</v>
      </c>
      <c r="B9410" s="38" t="s">
        <v>9469</v>
      </c>
    </row>
    <row r="9411" spans="1:2" x14ac:dyDescent="0.25">
      <c r="A9411" s="37" t="s">
        <v>18943</v>
      </c>
      <c r="B9411" s="38" t="s">
        <v>9470</v>
      </c>
    </row>
    <row r="9412" spans="1:2" x14ac:dyDescent="0.25">
      <c r="A9412" s="37" t="s">
        <v>18944</v>
      </c>
      <c r="B9412" s="38" t="s">
        <v>9471</v>
      </c>
    </row>
    <row r="9413" spans="1:2" x14ac:dyDescent="0.25">
      <c r="A9413" s="37" t="s">
        <v>18945</v>
      </c>
      <c r="B9413" s="38" t="s">
        <v>9472</v>
      </c>
    </row>
    <row r="9414" spans="1:2" x14ac:dyDescent="0.25">
      <c r="A9414" s="37" t="s">
        <v>18946</v>
      </c>
      <c r="B9414" s="38" t="s">
        <v>9473</v>
      </c>
    </row>
    <row r="9415" spans="1:2" x14ac:dyDescent="0.25">
      <c r="A9415" s="37" t="s">
        <v>18947</v>
      </c>
      <c r="B9415" s="38" t="s">
        <v>9474</v>
      </c>
    </row>
    <row r="9416" spans="1:2" x14ac:dyDescent="0.25">
      <c r="A9416" s="37" t="s">
        <v>18948</v>
      </c>
      <c r="B9416" s="38" t="s">
        <v>9475</v>
      </c>
    </row>
    <row r="9417" spans="1:2" x14ac:dyDescent="0.25">
      <c r="A9417" s="37" t="s">
        <v>18949</v>
      </c>
      <c r="B9417" s="38" t="s">
        <v>9476</v>
      </c>
    </row>
    <row r="9418" spans="1:2" x14ac:dyDescent="0.25">
      <c r="A9418" s="37" t="s">
        <v>18950</v>
      </c>
      <c r="B9418" s="38" t="s">
        <v>9477</v>
      </c>
    </row>
    <row r="9419" spans="1:2" x14ac:dyDescent="0.25">
      <c r="A9419" s="37" t="s">
        <v>18951</v>
      </c>
      <c r="B9419" s="38" t="s">
        <v>9478</v>
      </c>
    </row>
    <row r="9420" spans="1:2" x14ac:dyDescent="0.25">
      <c r="A9420" s="37" t="s">
        <v>18952</v>
      </c>
      <c r="B9420" s="38" t="s">
        <v>9479</v>
      </c>
    </row>
    <row r="9421" spans="1:2" x14ac:dyDescent="0.25">
      <c r="A9421" s="37" t="s">
        <v>18953</v>
      </c>
      <c r="B9421" s="38" t="s">
        <v>9480</v>
      </c>
    </row>
    <row r="9422" spans="1:2" x14ac:dyDescent="0.25">
      <c r="A9422" s="37" t="s">
        <v>18954</v>
      </c>
      <c r="B9422" s="38" t="s">
        <v>9481</v>
      </c>
    </row>
    <row r="9423" spans="1:2" x14ac:dyDescent="0.25">
      <c r="A9423" s="37" t="s">
        <v>18955</v>
      </c>
      <c r="B9423" s="38" t="s">
        <v>9482</v>
      </c>
    </row>
    <row r="9424" spans="1:2" x14ac:dyDescent="0.25">
      <c r="A9424" s="37" t="s">
        <v>18956</v>
      </c>
      <c r="B9424" s="38" t="s">
        <v>9483</v>
      </c>
    </row>
    <row r="9425" spans="1:2" x14ac:dyDescent="0.25">
      <c r="A9425" s="37" t="s">
        <v>18957</v>
      </c>
      <c r="B9425" s="38" t="s">
        <v>9484</v>
      </c>
    </row>
    <row r="9426" spans="1:2" x14ac:dyDescent="0.25">
      <c r="A9426" s="37" t="s">
        <v>18958</v>
      </c>
      <c r="B9426" s="38" t="s">
        <v>9485</v>
      </c>
    </row>
    <row r="9427" spans="1:2" x14ac:dyDescent="0.25">
      <c r="A9427" s="37" t="s">
        <v>18959</v>
      </c>
      <c r="B9427" s="38" t="s">
        <v>9486</v>
      </c>
    </row>
    <row r="9428" spans="1:2" x14ac:dyDescent="0.25">
      <c r="A9428" s="37" t="s">
        <v>18960</v>
      </c>
      <c r="B9428" s="38" t="s">
        <v>9487</v>
      </c>
    </row>
    <row r="9429" spans="1:2" x14ac:dyDescent="0.25">
      <c r="A9429" s="37" t="s">
        <v>18961</v>
      </c>
      <c r="B9429" s="38" t="s">
        <v>9488</v>
      </c>
    </row>
    <row r="9430" spans="1:2" x14ac:dyDescent="0.25">
      <c r="A9430" s="37" t="s">
        <v>18962</v>
      </c>
      <c r="B9430" s="38" t="s">
        <v>9489</v>
      </c>
    </row>
    <row r="9431" spans="1:2" x14ac:dyDescent="0.25">
      <c r="A9431" s="37" t="s">
        <v>18963</v>
      </c>
      <c r="B9431" s="38" t="s">
        <v>9490</v>
      </c>
    </row>
    <row r="9432" spans="1:2" x14ac:dyDescent="0.25">
      <c r="A9432" s="37" t="s">
        <v>18964</v>
      </c>
      <c r="B9432" s="38" t="s">
        <v>9491</v>
      </c>
    </row>
    <row r="9433" spans="1:2" x14ac:dyDescent="0.25">
      <c r="A9433" s="37" t="s">
        <v>18965</v>
      </c>
      <c r="B9433" s="38" t="s">
        <v>9492</v>
      </c>
    </row>
    <row r="9434" spans="1:2" x14ac:dyDescent="0.25">
      <c r="A9434" s="37" t="s">
        <v>18966</v>
      </c>
      <c r="B9434" s="38" t="s">
        <v>9493</v>
      </c>
    </row>
    <row r="9435" spans="1:2" x14ac:dyDescent="0.25">
      <c r="A9435" s="37" t="s">
        <v>18967</v>
      </c>
      <c r="B9435" s="38" t="s">
        <v>9494</v>
      </c>
    </row>
    <row r="9436" spans="1:2" x14ac:dyDescent="0.25">
      <c r="A9436" s="37" t="s">
        <v>9710</v>
      </c>
      <c r="B9436" s="38" t="s">
        <v>9495</v>
      </c>
    </row>
    <row r="9437" spans="1:2" x14ac:dyDescent="0.25">
      <c r="A9437" s="37" t="s">
        <v>9709</v>
      </c>
      <c r="B9437" s="38" t="s">
        <v>9496</v>
      </c>
    </row>
    <row r="9438" spans="1:2" x14ac:dyDescent="0.25">
      <c r="A9438" s="37" t="s">
        <v>9708</v>
      </c>
      <c r="B9438" s="38" t="s">
        <v>9497</v>
      </c>
    </row>
    <row r="9439" spans="1:2" x14ac:dyDescent="0.25">
      <c r="A9439" s="37" t="s">
        <v>9707</v>
      </c>
      <c r="B9439" s="38" t="s">
        <v>9498</v>
      </c>
    </row>
    <row r="9440" spans="1:2" x14ac:dyDescent="0.25">
      <c r="A9440" s="37" t="s">
        <v>9706</v>
      </c>
      <c r="B9440" s="38" t="s">
        <v>9499</v>
      </c>
    </row>
    <row r="9441" spans="1:2" x14ac:dyDescent="0.25">
      <c r="A9441" s="37" t="s">
        <v>9705</v>
      </c>
      <c r="B9441" s="38" t="s">
        <v>9500</v>
      </c>
    </row>
    <row r="9442" spans="1:2" x14ac:dyDescent="0.25">
      <c r="A9442" s="37" t="s">
        <v>9704</v>
      </c>
      <c r="B9442" s="38" t="s">
        <v>9501</v>
      </c>
    </row>
    <row r="9443" spans="1:2" x14ac:dyDescent="0.25">
      <c r="A9443" s="37" t="s">
        <v>9703</v>
      </c>
      <c r="B9443" s="38" t="s">
        <v>9502</v>
      </c>
    </row>
    <row r="9444" spans="1:2" x14ac:dyDescent="0.25">
      <c r="A9444" s="37" t="s">
        <v>9702</v>
      </c>
      <c r="B9444" s="38" t="s">
        <v>9503</v>
      </c>
    </row>
    <row r="9445" spans="1:2" x14ac:dyDescent="0.25">
      <c r="A9445" s="37" t="s">
        <v>9701</v>
      </c>
      <c r="B9445" s="38" t="s">
        <v>9504</v>
      </c>
    </row>
    <row r="9446" spans="1:2" x14ac:dyDescent="0.25">
      <c r="A9446" s="37" t="s">
        <v>9700</v>
      </c>
      <c r="B9446" s="38" t="s">
        <v>9505</v>
      </c>
    </row>
    <row r="9447" spans="1:2" x14ac:dyDescent="0.25">
      <c r="A9447" s="37" t="s">
        <v>9699</v>
      </c>
      <c r="B9447" s="38" t="s">
        <v>9506</v>
      </c>
    </row>
    <row r="9448" spans="1:2" x14ac:dyDescent="0.25">
      <c r="A9448" s="37" t="s">
        <v>9698</v>
      </c>
      <c r="B9448" s="38" t="s">
        <v>9507</v>
      </c>
    </row>
    <row r="9449" spans="1:2" x14ac:dyDescent="0.25">
      <c r="A9449" s="37" t="s">
        <v>9697</v>
      </c>
      <c r="B9449" s="38" t="s">
        <v>9508</v>
      </c>
    </row>
    <row r="9450" spans="1:2" x14ac:dyDescent="0.25">
      <c r="A9450" s="37" t="s">
        <v>9696</v>
      </c>
      <c r="B9450" s="38" t="s">
        <v>9509</v>
      </c>
    </row>
    <row r="9451" spans="1:2" x14ac:dyDescent="0.25">
      <c r="A9451" s="37" t="s">
        <v>9695</v>
      </c>
      <c r="B9451" s="38" t="s">
        <v>9510</v>
      </c>
    </row>
    <row r="9452" spans="1:2" x14ac:dyDescent="0.25">
      <c r="A9452" s="37" t="s">
        <v>9694</v>
      </c>
      <c r="B9452" s="38" t="s">
        <v>9511</v>
      </c>
    </row>
    <row r="9453" spans="1:2" x14ac:dyDescent="0.25">
      <c r="A9453" s="37" t="s">
        <v>9693</v>
      </c>
      <c r="B9453" s="38" t="s">
        <v>9512</v>
      </c>
    </row>
    <row r="9454" spans="1:2" x14ac:dyDescent="0.25">
      <c r="A9454" s="37" t="s">
        <v>9692</v>
      </c>
      <c r="B9454" s="38" t="s">
        <v>9513</v>
      </c>
    </row>
    <row r="9455" spans="1:2" x14ac:dyDescent="0.25">
      <c r="A9455" s="37" t="s">
        <v>9691</v>
      </c>
      <c r="B9455" s="38" t="s">
        <v>9514</v>
      </c>
    </row>
  </sheetData>
  <sheetProtection sheet="1" objects="1" scenarios="1" autoFilter="0"/>
  <autoFilter ref="A1:B9455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5</vt:i4>
      </vt:variant>
      <vt:variant>
        <vt:lpstr>Įvardinti diapazonai</vt:lpstr>
      </vt:variant>
      <vt:variant>
        <vt:i4>5</vt:i4>
      </vt:variant>
    </vt:vector>
  </HeadingPairs>
  <TitlesOfParts>
    <vt:vector size="10" baseType="lpstr">
      <vt:lpstr>PIRKIMO PAŽYMA 1A</vt:lpstr>
      <vt:lpstr>PIRKIMO PAŽYMA 1B</vt:lpstr>
      <vt:lpstr>PIRKIMO PAŽYMA 2A</vt:lpstr>
      <vt:lpstr>PIRKIMO PAŽYMA 2B</vt:lpstr>
      <vt:lpstr>BVPŽ kodai</vt:lpstr>
      <vt:lpstr>'BVPŽ kodai'!cpv_2008</vt:lpstr>
      <vt:lpstr>'PIRKIMO PAŽYMA 1A'!Print_Area</vt:lpstr>
      <vt:lpstr>'PIRKIMO PAŽYMA 1B'!Print_Area</vt:lpstr>
      <vt:lpstr>'PIRKIMO PAŽYMA 2A'!Print_Area</vt:lpstr>
      <vt:lpstr>'PIRKIMO PAŽYMA 2B'!Print_Area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Gaudenis Sadaunykas</dc:creator>
  <cp:lastModifiedBy>Darius Korsakovas</cp:lastModifiedBy>
  <cp:lastPrinted>2017-04-28T07:54:36Z</cp:lastPrinted>
  <dcterms:created xsi:type="dcterms:W3CDTF">2012-03-21T14:47:11Z</dcterms:created>
  <dcterms:modified xsi:type="dcterms:W3CDTF">2017-05-10T09:51:49Z</dcterms:modified>
</cp:coreProperties>
</file>