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6" windowHeight="12432"/>
  </bookViews>
  <sheets>
    <sheet name="2017.06.21 IHC zymenu specif." sheetId="11" r:id="rId1"/>
    <sheet name="Sheet2" sheetId="5" r:id="rId2"/>
  </sheets>
  <calcPr calcId="145621"/>
</workbook>
</file>

<file path=xl/calcChain.xml><?xml version="1.0" encoding="utf-8"?>
<calcChain xmlns="http://schemas.openxmlformats.org/spreadsheetml/2006/main">
  <c r="I9" i="11" l="1"/>
  <c r="H9" i="11"/>
  <c r="G9" i="11"/>
  <c r="I8" i="11"/>
  <c r="H8" i="11"/>
  <c r="G8" i="11"/>
  <c r="G7" i="11"/>
  <c r="H7" i="11"/>
  <c r="I7" i="11"/>
  <c r="G6" i="11"/>
  <c r="I6" i="11"/>
  <c r="H6" i="11"/>
  <c r="K9" i="11" l="1"/>
  <c r="L9" i="11"/>
  <c r="K8" i="11"/>
  <c r="L8" i="11"/>
  <c r="K7" i="11"/>
  <c r="L7" i="11"/>
  <c r="K6" i="11"/>
  <c r="L6" i="11"/>
</calcChain>
</file>

<file path=xl/sharedStrings.xml><?xml version="1.0" encoding="utf-8"?>
<sst xmlns="http://schemas.openxmlformats.org/spreadsheetml/2006/main" count="36" uniqueCount="30">
  <si>
    <t>Tiekėjo siūloma pakuotė</t>
  </si>
  <si>
    <t>Tiekėjo siūlomos pakuotės kaina su PVM</t>
  </si>
  <si>
    <t>Pavadinimas</t>
  </si>
  <si>
    <t>Mato vienetas</t>
  </si>
  <si>
    <t>Techniniai  reikalavimai/paskirtis</t>
  </si>
  <si>
    <t>Poliklonas</t>
  </si>
  <si>
    <t>OV-TL 12/30</t>
  </si>
  <si>
    <t>E29</t>
  </si>
  <si>
    <t>Triušio polikloninis antikūnas prieš žmogaus CD3, T ląsteles</t>
  </si>
  <si>
    <t>Pelės monokloninis antikūnas prieš žmogaus Citokeratiną CK7</t>
  </si>
  <si>
    <t>Pelės monokloninis antikūnas prieš žmogaus epitelio membranos antigeną</t>
  </si>
  <si>
    <t>Pelės monokloninis antikūnas prieš GATA3</t>
  </si>
  <si>
    <t>L50-823</t>
  </si>
  <si>
    <r>
      <t xml:space="preserve">PVM (xx </t>
    </r>
    <r>
      <rPr>
        <sz val="8"/>
        <rFont val="Arial"/>
        <family val="2"/>
        <charset val="186"/>
      </rPr>
      <t>%</t>
    </r>
    <r>
      <rPr>
        <sz val="8"/>
        <rFont val="Times New Roman"/>
        <family val="1"/>
        <charset val="186"/>
      </rPr>
      <t>) suma</t>
    </r>
  </si>
  <si>
    <r>
      <t xml:space="preserve">1000 </t>
    </r>
    <r>
      <rPr>
        <sz val="8"/>
        <rFont val="Calibri"/>
        <family val="2"/>
        <charset val="186"/>
      </rPr>
      <t>µ</t>
    </r>
    <r>
      <rPr>
        <sz val="9.6"/>
        <rFont val="Arial"/>
        <family val="2"/>
        <charset val="186"/>
      </rPr>
      <t>l</t>
    </r>
  </si>
  <si>
    <t>mikrolitras</t>
  </si>
  <si>
    <t>Siūlomos prekės pavadinimas, gamintojas, katalogo Nr., psl.</t>
  </si>
  <si>
    <t>Pirkimo dalies Nr.</t>
  </si>
  <si>
    <t>1 mato vnt. įkainis be PVM</t>
  </si>
  <si>
    <t xml:space="preserve">Prelimina-rus perkamų pakuočių kiekis  </t>
  </si>
  <si>
    <t>1 testo įkainis su PVM</t>
  </si>
  <si>
    <t>Perkamo prelimina-raus kiekio suma su PVM</t>
  </si>
  <si>
    <t>Perkamo prelimina-raus kiekio suma be PVM</t>
  </si>
  <si>
    <r>
      <t xml:space="preserve">Valstybinis patologijos centras, viešosios įstaigos Vilniaus universiteto ligoninės Santaros klinikų filialas (toliau - VPC), įsigys žemiau išvardintus žymenis (pirminius antikūnus, toliau - Ak) ir reagentus skirtus formalinu fiksuotiems, parafinu impregnuotiems mėginiams arba ląstelių preparatams, imunohistocheminių (toliau-IHC) reakcijų atlikimui.  
Siūlomi žymenys ir diagnostiniai reagentai turi tenkinti žemiau išvardintas sąlygas:
1. visų žymenų naudojamų vienai IHC reakcijai atlikti, sąnaudos turi būti mažiausios (pagal gamintojo rekomenduojamą mažiausią antikūnų skiedimo santykį, audinio imunogeniškumo atstatymui naudotiną reagentą (-us)); *
2. vienos IHC reakcijos pilnas atlikimo laikas neturi viršyti keturių valandų;
3. reakcijai atlikti nereikia įsigyti papildomų reagentų;
4. reakcijos rezultatai, atlikti su siūlomais reagentais, turi atitikti NORDIQC kokybės kontrolės reikalavimus;
5. visi žymenys ir diagnostiniai reagentai turi būti suderinti su IHC reakcijų atlikimo sistemomis Ventana BenchMark GX/ULTRA ir/arba DAKO Link;                                                                                                                                                                                                                                                                                                                                                                           
6. pateiktų prekių galiojimo terminas pristatymo metu turi būti ne trumpesnis nei 5 mėn. nuo gamintojo nustatyto galiojimo termino pabaigos, išskyrus atvejus, kai gamintojas nustato trumpesnį prekių galiojimo terminą;                                                                                                                                                                                                                                                                                                                                                            7. perkančioji organizacija, siekdama patikrinti konkretaus tiekėjo siūlomų prekių atitikimą tech. specifikacijos reikalavimams, gali prašyti tiekėjo per nustatytą terminą pateikti prekių pavyzdžius. Prekių pavyzdžius, tiekėjas pateikia neatlygintinai, savo sąskaita. Nepateikus prekių pavyzdžių, pasiūlymas bus atmetamas.                                                                                                                                                                                                                                                                                        8. tiekėjas savo pasiūlyme turi nurodyti žymens skiedimo faktorių. </t>
    </r>
    <r>
      <rPr>
        <b/>
        <sz val="8"/>
        <rFont val="Arial"/>
        <family val="2"/>
        <charset val="186"/>
      </rPr>
      <t xml:space="preserve">                                                                                                                                                                                                                                                                                                                 </t>
    </r>
    <r>
      <rPr>
        <sz val="8"/>
        <rFont val="Arial"/>
        <family val="2"/>
        <charset val="186"/>
      </rPr>
      <t xml:space="preserve"> 9. tiekėjas gali pasiūlyti lygiavertį kloną, atitinkantį techninės specifikacijos reikalavimus.
Pastaba:* 1 ml – verčiamas į mikrolitrus, dauginama iš skiedimo faktoriaus ir dalinama iš vieno testo tūrio (mikrolitrais): vieno testo kaina = ( ( 1ml* 1000)* skiedimo faktorius)/( vieno testo tūrio mikrolitrais). VPC vienai reakcijai atlikti naudojama - 200 μl.                                                                                                                                                                                                                                                                                                                                        </t>
    </r>
  </si>
  <si>
    <r>
      <t xml:space="preserve">500 </t>
    </r>
    <r>
      <rPr>
        <sz val="8"/>
        <rFont val="Calibri"/>
        <family val="2"/>
        <charset val="186"/>
      </rPr>
      <t>µ</t>
    </r>
    <r>
      <rPr>
        <sz val="9.6"/>
        <rFont val="Arial"/>
        <family val="2"/>
        <charset val="186"/>
      </rPr>
      <t>l</t>
    </r>
  </si>
  <si>
    <t xml:space="preserve"> </t>
  </si>
  <si>
    <t xml:space="preserve">                                                                                                                                                                                                                           
ANTIKŪNŲ IR DIAGNOSTIKOS REAGENTŲ TECHNINĖ SPECIFIKACIJA    1 priedas
</t>
  </si>
  <si>
    <t xml:space="preserve">Zytomed, </t>
  </si>
  <si>
    <t xml:space="preserve"> Zytomed</t>
  </si>
  <si>
    <t>Zytomed</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</si>
</sst>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0"/>
      <name val="Times New Roman"/>
      <family val="1"/>
      <charset val="186"/>
    </font>
    <font>
      <sz val="10"/>
      <name val="Arial"/>
      <family val="2"/>
      <charset val="186"/>
    </font>
    <font>
      <u/>
      <sz val="10"/>
      <color indexed="12"/>
      <name val="Arial"/>
      <family val="2"/>
      <charset val="186"/>
    </font>
    <font>
      <sz val="8"/>
      <name val="Times New Roman"/>
      <family val="1"/>
      <charset val="186"/>
    </font>
    <font>
      <i/>
      <sz val="8"/>
      <name val="Times New Roman"/>
      <family val="1"/>
      <charset val="186"/>
    </font>
    <font>
      <b/>
      <sz val="8"/>
      <name val="Times New Roman"/>
      <family val="1"/>
      <charset val="186"/>
    </font>
    <font>
      <sz val="8"/>
      <name val="Arial"/>
      <family val="2"/>
      <charset val="186"/>
    </font>
    <font>
      <sz val="8"/>
      <name val="Calibri"/>
      <family val="2"/>
      <charset val="186"/>
    </font>
    <font>
      <sz val="9.6"/>
      <name val="Arial"/>
      <family val="2"/>
      <charset val="186"/>
    </font>
    <font>
      <sz val="10"/>
      <name val="Arial"/>
      <family val="2"/>
      <charset val="186"/>
    </font>
    <font>
      <b/>
      <sz val="12"/>
      <color indexed="8"/>
      <name val="Times New Roman"/>
      <family val="1"/>
      <charset val="186"/>
    </font>
    <font>
      <b/>
      <i/>
      <sz val="8"/>
      <name val="Times New Roman"/>
      <family val="1"/>
      <charset val="186"/>
    </font>
    <font>
      <b/>
      <sz val="10"/>
      <name val="Times New Roman"/>
      <family val="1"/>
      <charset val="186"/>
    </font>
    <font>
      <sz val="8"/>
      <color rgb="FF333333"/>
      <name val="Times New Roman"/>
      <family val="1"/>
      <charset val="186"/>
    </font>
    <font>
      <sz val="12"/>
      <color theme="1"/>
      <name val="Calibri"/>
      <family val="2"/>
      <charset val="186"/>
      <scheme val="minor"/>
    </font>
    <font>
      <sz val="12"/>
      <color theme="1"/>
      <name val="Times New Roman"/>
      <family val="1"/>
      <charset val="186"/>
    </font>
    <font>
      <b/>
      <sz val="8"/>
      <name val="Arial"/>
      <family val="2"/>
      <charset val="186"/>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0" fillId="0" borderId="0"/>
    <xf numFmtId="0" fontId="2" fillId="0" borderId="0"/>
  </cellStyleXfs>
  <cellXfs count="33">
    <xf numFmtId="0" fontId="0" fillId="0" borderId="0" xfId="0"/>
    <xf numFmtId="0" fontId="1" fillId="0" borderId="0" xfId="0" applyFont="1" applyAlignment="1">
      <alignment horizontal="center" vertical="center" wrapText="1"/>
    </xf>
    <xf numFmtId="0" fontId="1"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14" fillId="2" borderId="3"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1" applyFont="1" applyFill="1" applyBorder="1" applyAlignment="1" applyProtection="1">
      <alignment horizontal="left" vertical="center" wrapText="1"/>
    </xf>
    <xf numFmtId="0" fontId="7" fillId="2" borderId="3" xfId="0" applyFont="1" applyFill="1" applyBorder="1" applyAlignment="1">
      <alignment horizontal="center" vertical="center"/>
    </xf>
    <xf numFmtId="0" fontId="1" fillId="0" borderId="0" xfId="0" applyFont="1" applyBorder="1"/>
    <xf numFmtId="0" fontId="0" fillId="0" borderId="0" xfId="0" applyBorder="1"/>
    <xf numFmtId="0" fontId="1" fillId="0" borderId="0" xfId="0" applyFont="1" applyBorder="1" applyAlignment="1">
      <alignment horizontal="center" vertical="center" wrapText="1"/>
    </xf>
    <xf numFmtId="0" fontId="15" fillId="0" borderId="0" xfId="0" applyFont="1" applyBorder="1" applyAlignment="1">
      <alignment vertical="center"/>
    </xf>
    <xf numFmtId="0" fontId="5"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6" fillId="2" borderId="5" xfId="0" applyFont="1" applyFill="1" applyBorder="1" applyAlignment="1">
      <alignment horizontal="left" vertical="center"/>
    </xf>
    <xf numFmtId="0" fontId="1"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1" applyFill="1" applyBorder="1" applyAlignment="1" applyProtection="1">
      <alignment horizontal="center" vertical="center" wrapText="1"/>
    </xf>
    <xf numFmtId="9" fontId="7" fillId="2" borderId="3"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0" fillId="0" borderId="4" xfId="0" applyBorder="1" applyAlignment="1">
      <alignment wrapText="1"/>
    </xf>
  </cellXfs>
  <cellStyles count="4">
    <cellStyle name="Hyperlink"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zytomed-systems.com/downloads/catalogue/303-international-catalogue-2016-2017/file.html" TargetMode="External"/><Relationship Id="rId2" Type="http://schemas.openxmlformats.org/officeDocument/2006/relationships/hyperlink" Target="http://www.zytomed-systems.com/downloads/catalogue/303-international-catalogue-2016-2017/file.html" TargetMode="External"/><Relationship Id="rId1" Type="http://schemas.openxmlformats.org/officeDocument/2006/relationships/hyperlink" Target="http://www.zytomed-systems.com/downloads/catalogue/303-international-catalogue-2016-2017/file.html" TargetMode="External"/><Relationship Id="rId5" Type="http://schemas.openxmlformats.org/officeDocument/2006/relationships/printerSettings" Target="../printerSettings/printerSettings1.bin"/><Relationship Id="rId4" Type="http://schemas.openxmlformats.org/officeDocument/2006/relationships/hyperlink" Target="http://www.zytomed-systems.com/downloads/catalogue/303-international-catalogue-2016-2017/fil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9"/>
  <sheetViews>
    <sheetView tabSelected="1" topLeftCell="A2" zoomScale="110" zoomScaleNormal="110" workbookViewId="0">
      <selection activeCell="O10" sqref="O10"/>
    </sheetView>
  </sheetViews>
  <sheetFormatPr defaultRowHeight="13.2" x14ac:dyDescent="0.25"/>
  <cols>
    <col min="1" max="1" width="3.44140625" style="3" customWidth="1"/>
    <col min="2" max="2" width="17.88671875" style="4" customWidth="1"/>
    <col min="3" max="3" width="9.6640625" style="5" customWidth="1"/>
    <col min="4" max="4" width="9.109375" style="3" customWidth="1"/>
    <col min="5" max="5" width="8.5546875" style="3" customWidth="1"/>
    <col min="6" max="7" width="8.44140625" style="3" customWidth="1"/>
    <col min="8" max="8" width="7.88671875" style="3" customWidth="1"/>
    <col min="9" max="9" width="9" style="3" customWidth="1"/>
    <col min="10" max="10" width="6" style="3" customWidth="1"/>
    <col min="11" max="11" width="7.88671875" style="3" customWidth="1"/>
    <col min="12" max="12" width="0.109375" style="3" customWidth="1"/>
    <col min="13" max="13" width="20.88671875" style="2" customWidth="1"/>
    <col min="14" max="14" width="17.6640625" customWidth="1"/>
  </cols>
  <sheetData>
    <row r="1" spans="1:116" ht="28.2" hidden="1" customHeight="1" x14ac:dyDescent="0.25">
      <c r="A1" s="26" t="s">
        <v>25</v>
      </c>
      <c r="B1" s="27"/>
      <c r="C1" s="27"/>
      <c r="D1" s="27"/>
      <c r="E1" s="27"/>
      <c r="F1" s="27"/>
      <c r="G1" s="27"/>
      <c r="H1" s="27"/>
      <c r="I1" s="27"/>
      <c r="J1" s="27"/>
      <c r="K1" s="27"/>
      <c r="L1" s="27"/>
      <c r="M1" s="27"/>
      <c r="N1" s="13"/>
    </row>
    <row r="2" spans="1:116" ht="24" customHeight="1" x14ac:dyDescent="0.25">
      <c r="A2" s="28" t="s">
        <v>26</v>
      </c>
      <c r="B2" s="29"/>
      <c r="C2" s="29"/>
      <c r="D2" s="29"/>
      <c r="E2" s="29"/>
      <c r="F2" s="29"/>
      <c r="G2" s="29"/>
      <c r="H2" s="29"/>
      <c r="I2" s="29"/>
      <c r="J2" s="29"/>
      <c r="K2" s="29"/>
      <c r="L2" s="29"/>
      <c r="M2" s="29"/>
    </row>
    <row r="3" spans="1:116" s="1" customFormat="1" ht="59.4" customHeight="1" x14ac:dyDescent="0.25">
      <c r="A3" s="21" t="s">
        <v>17</v>
      </c>
      <c r="B3" s="22" t="s">
        <v>2</v>
      </c>
      <c r="C3" s="21" t="s">
        <v>4</v>
      </c>
      <c r="D3" s="23" t="s">
        <v>0</v>
      </c>
      <c r="E3" s="21" t="s">
        <v>3</v>
      </c>
      <c r="F3" s="21" t="s">
        <v>19</v>
      </c>
      <c r="G3" s="24" t="s">
        <v>18</v>
      </c>
      <c r="H3" s="21" t="s">
        <v>1</v>
      </c>
      <c r="I3" s="21" t="s">
        <v>22</v>
      </c>
      <c r="J3" s="21" t="s">
        <v>13</v>
      </c>
      <c r="K3" s="21" t="s">
        <v>21</v>
      </c>
      <c r="L3" s="24" t="s">
        <v>20</v>
      </c>
      <c r="M3" s="25" t="s">
        <v>16</v>
      </c>
      <c r="N3" s="10"/>
      <c r="O3" s="11"/>
      <c r="P3" s="10"/>
      <c r="Q3" s="10"/>
      <c r="R3" s="10"/>
      <c r="S3" s="10"/>
      <c r="T3" s="10"/>
      <c r="U3" s="10"/>
      <c r="V3" s="10"/>
      <c r="W3" s="10"/>
      <c r="X3" s="10"/>
      <c r="Y3" s="10"/>
      <c r="Z3" s="10"/>
      <c r="AA3" s="10"/>
      <c r="AB3" s="10"/>
      <c r="AC3" s="10"/>
      <c r="AD3" s="10"/>
      <c r="AE3" s="10"/>
      <c r="AF3" s="10"/>
      <c r="AG3" s="10"/>
      <c r="AH3" s="10"/>
      <c r="AI3" s="10"/>
      <c r="AJ3" s="10"/>
      <c r="AK3" s="10"/>
      <c r="AL3" s="10"/>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row>
    <row r="4" spans="1:116" s="1" customFormat="1" ht="20.399999999999999" customHeight="1" x14ac:dyDescent="0.25">
      <c r="A4" s="14">
        <v>1</v>
      </c>
      <c r="B4" s="14">
        <v>2</v>
      </c>
      <c r="C4" s="14">
        <v>3</v>
      </c>
      <c r="D4" s="14">
        <v>4</v>
      </c>
      <c r="E4" s="14">
        <v>5</v>
      </c>
      <c r="F4" s="14">
        <v>6</v>
      </c>
      <c r="G4" s="15">
        <v>7</v>
      </c>
      <c r="H4" s="14">
        <v>8</v>
      </c>
      <c r="I4" s="14">
        <v>9</v>
      </c>
      <c r="J4" s="14">
        <v>10</v>
      </c>
      <c r="K4" s="14">
        <v>11</v>
      </c>
      <c r="L4" s="14">
        <v>12</v>
      </c>
      <c r="M4" s="14">
        <v>13</v>
      </c>
      <c r="N4" s="10"/>
      <c r="O4" s="11"/>
      <c r="P4" s="10"/>
      <c r="Q4" s="10"/>
      <c r="R4" s="10"/>
      <c r="S4" s="10"/>
      <c r="T4" s="10"/>
      <c r="U4" s="10"/>
      <c r="V4" s="10"/>
      <c r="W4" s="10"/>
      <c r="X4" s="10"/>
      <c r="Y4" s="10"/>
      <c r="Z4" s="10"/>
      <c r="AA4" s="10"/>
      <c r="AB4" s="10"/>
      <c r="AC4" s="10"/>
      <c r="AD4" s="10"/>
      <c r="AE4" s="10"/>
      <c r="AF4" s="10"/>
      <c r="AG4" s="10"/>
      <c r="AH4" s="10"/>
      <c r="AI4" s="10"/>
      <c r="AJ4" s="10"/>
      <c r="AK4" s="10"/>
      <c r="AL4" s="10"/>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row>
    <row r="5" spans="1:116" s="2" customFormat="1" ht="213.6" hidden="1" customHeight="1" x14ac:dyDescent="0.25">
      <c r="A5" s="30" t="s">
        <v>23</v>
      </c>
      <c r="B5" s="31"/>
      <c r="C5" s="31"/>
      <c r="D5" s="31"/>
      <c r="E5" s="31"/>
      <c r="F5" s="31"/>
      <c r="G5" s="31"/>
      <c r="H5" s="31"/>
      <c r="I5" s="31"/>
      <c r="J5" s="31"/>
      <c r="K5" s="31"/>
      <c r="L5" s="31"/>
      <c r="M5" s="32"/>
      <c r="N5" s="11"/>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row>
    <row r="6" spans="1:116" s="2" customFormat="1" ht="30.6" x14ac:dyDescent="0.25">
      <c r="A6" s="16">
        <v>44</v>
      </c>
      <c r="B6" s="6" t="s">
        <v>8</v>
      </c>
      <c r="C6" s="8" t="s">
        <v>5</v>
      </c>
      <c r="D6" s="9" t="s">
        <v>14</v>
      </c>
      <c r="E6" s="9" t="s">
        <v>15</v>
      </c>
      <c r="F6" s="17">
        <v>4</v>
      </c>
      <c r="G6" s="18">
        <f>495*1.35/1000</f>
        <v>0.66825000000000001</v>
      </c>
      <c r="H6" s="18">
        <f>495*1.35*1.21</f>
        <v>808.58249999999998</v>
      </c>
      <c r="I6" s="18">
        <f>495*F6*1.35</f>
        <v>2673</v>
      </c>
      <c r="J6" s="20">
        <v>0.21</v>
      </c>
      <c r="K6" s="18">
        <f t="shared" ref="K6:K9" si="0">I6*1.21</f>
        <v>3234.33</v>
      </c>
      <c r="L6" s="18">
        <f>G6*0.5*1.21</f>
        <v>0.40429124999999999</v>
      </c>
      <c r="M6" s="19" t="s">
        <v>27</v>
      </c>
      <c r="N6"/>
    </row>
    <row r="7" spans="1:116" s="2" customFormat="1" ht="30.6" x14ac:dyDescent="0.25">
      <c r="A7" s="16">
        <v>73</v>
      </c>
      <c r="B7" s="6" t="s">
        <v>9</v>
      </c>
      <c r="C7" s="7" t="s">
        <v>6</v>
      </c>
      <c r="D7" s="9" t="s">
        <v>14</v>
      </c>
      <c r="E7" s="9" t="s">
        <v>15</v>
      </c>
      <c r="F7" s="17">
        <v>3</v>
      </c>
      <c r="G7" s="18">
        <f>374*1.35/1000</f>
        <v>0.50490000000000002</v>
      </c>
      <c r="H7" s="18">
        <f>374*1.35*1.21</f>
        <v>610.92899999999997</v>
      </c>
      <c r="I7" s="18">
        <f>374*F7*1.35</f>
        <v>1514.7</v>
      </c>
      <c r="J7" s="20">
        <v>0.21</v>
      </c>
      <c r="K7" s="18">
        <f t="shared" si="0"/>
        <v>1832.787</v>
      </c>
      <c r="L7" s="18">
        <f>G7*1*1.21</f>
        <v>0.61092900000000006</v>
      </c>
      <c r="M7" s="19" t="s">
        <v>28</v>
      </c>
      <c r="N7"/>
    </row>
    <row r="8" spans="1:116" s="2" customFormat="1" ht="30.6" x14ac:dyDescent="0.25">
      <c r="A8" s="16">
        <v>87</v>
      </c>
      <c r="B8" s="6" t="s">
        <v>10</v>
      </c>
      <c r="C8" s="7" t="s">
        <v>7</v>
      </c>
      <c r="D8" s="9" t="s">
        <v>14</v>
      </c>
      <c r="E8" s="9" t="s">
        <v>15</v>
      </c>
      <c r="F8" s="17">
        <v>3</v>
      </c>
      <c r="G8" s="18">
        <f>267*1.35/1000</f>
        <v>0.36045000000000005</v>
      </c>
      <c r="H8" s="18">
        <f>267*1.35*1.21</f>
        <v>436.14450000000005</v>
      </c>
      <c r="I8" s="18">
        <f>267*F8*1.35</f>
        <v>1081.3500000000001</v>
      </c>
      <c r="J8" s="20">
        <v>0.21</v>
      </c>
      <c r="K8" s="18">
        <f t="shared" si="0"/>
        <v>1308.4335000000001</v>
      </c>
      <c r="L8" s="18">
        <f>G8*0.5*1.21</f>
        <v>0.21807225000000002</v>
      </c>
      <c r="M8" s="19" t="s">
        <v>28</v>
      </c>
      <c r="N8"/>
    </row>
    <row r="9" spans="1:116" ht="20.399999999999999" x14ac:dyDescent="0.25">
      <c r="A9" s="16">
        <v>97</v>
      </c>
      <c r="B9" s="6" t="s">
        <v>11</v>
      </c>
      <c r="C9" s="8" t="s">
        <v>12</v>
      </c>
      <c r="D9" s="9" t="s">
        <v>24</v>
      </c>
      <c r="E9" s="9" t="s">
        <v>15</v>
      </c>
      <c r="F9" s="17">
        <v>2</v>
      </c>
      <c r="G9" s="18">
        <f>524*1.35/500</f>
        <v>1.4148000000000003</v>
      </c>
      <c r="H9" s="18">
        <f>524*1.35*1.21</f>
        <v>855.95400000000006</v>
      </c>
      <c r="I9" s="18">
        <f>524*F9*1.35*2</f>
        <v>2829.6000000000004</v>
      </c>
      <c r="J9" s="20">
        <v>0.21</v>
      </c>
      <c r="K9" s="18">
        <f t="shared" si="0"/>
        <v>3423.8160000000003</v>
      </c>
      <c r="L9" s="18">
        <f>G9*1*1.21</f>
        <v>1.7119080000000002</v>
      </c>
      <c r="M9" s="19" t="s">
        <v>29</v>
      </c>
    </row>
  </sheetData>
  <sheetProtection password="DEE5" sheet="1" objects="1" scenarios="1"/>
  <mergeCells count="3">
    <mergeCell ref="A1:M1"/>
    <mergeCell ref="A2:M2"/>
    <mergeCell ref="A5:M5"/>
  </mergeCells>
  <hyperlinks>
    <hyperlink ref="M6" r:id="rId1" display="MSK070, Zytomed, skiedimo faktorius 1:50, klonas CALLA, katalogo psl. Nr. 11"/>
    <hyperlink ref="M7" r:id="rId2" display="MSK070, Zytomed, skiedimo faktorius 1:50, klonas CALLA, katalogo psl. Nr. 11"/>
    <hyperlink ref="M8" r:id="rId3" display="MSK070, Zytomed, skiedimo faktorius 1:50, klonas CALLA, katalogo psl. Nr. 11"/>
    <hyperlink ref="M9" r:id="rId4" display="MSK070, Zytomed, skiedimo faktorius 1:50, klonas CALLA, katalogo psl. Nr. 11"/>
  </hyperlinks>
  <pageMargins left="0.17" right="0.17" top="0.36" bottom="0.31" header="0.25" footer="0.18"/>
  <pageSetup paperSize="9" orientation="landscape" r:id="rId5"/>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47" sqref="G47"/>
    </sheetView>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2017.06.21 IHC zymenu specif.</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Laurinavičienė</dc:creator>
  <cp:lastModifiedBy>Algimantas Varžgalys</cp:lastModifiedBy>
  <cp:lastPrinted>2018-03-12T05:53:17Z</cp:lastPrinted>
  <dcterms:created xsi:type="dcterms:W3CDTF">1996-10-14T23:33:28Z</dcterms:created>
  <dcterms:modified xsi:type="dcterms:W3CDTF">2018-04-17T06:26:05Z</dcterms:modified>
</cp:coreProperties>
</file>