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9 - Medicinos reikmenys\PASIŪLYMAI\Eazymed\"/>
    </mc:Choice>
  </mc:AlternateContent>
  <bookViews>
    <workbookView xWindow="-120" yWindow="-120" windowWidth="29040" windowHeight="15720"/>
  </bookViews>
  <sheets>
    <sheet name="Pasiūlymas" sheetId="1" r:id="rId1"/>
    <sheet name="Subtiekėjai ir priedai" sheetId="2" r:id="rId2"/>
  </sheet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8" i="1" l="1"/>
  <c r="F226" i="1"/>
  <c r="F225" i="1"/>
  <c r="G216" i="1"/>
  <c r="F214" i="1"/>
  <c r="F215" i="1" s="1"/>
  <c r="F216" i="1" s="1"/>
  <c r="F217" i="1" s="1"/>
  <c r="G204" i="1"/>
  <c r="F202" i="1"/>
  <c r="F201" i="1"/>
  <c r="G191" i="1"/>
  <c r="F189" i="1"/>
  <c r="G190" i="1" s="1"/>
  <c r="G179" i="1"/>
  <c r="F177" i="1"/>
  <c r="F178" i="1" s="1"/>
  <c r="F179" i="1" s="1"/>
  <c r="F180" i="1" s="1"/>
  <c r="G167" i="1"/>
  <c r="F165" i="1"/>
  <c r="G166" i="1" s="1"/>
  <c r="G155" i="1"/>
  <c r="F153" i="1"/>
  <c r="F152" i="1"/>
  <c r="G142" i="1"/>
  <c r="F140" i="1"/>
  <c r="F139" i="1"/>
  <c r="G128" i="1"/>
  <c r="F126" i="1"/>
  <c r="G127" i="1" s="1"/>
  <c r="G116" i="1"/>
  <c r="F114" i="1"/>
  <c r="G115" i="1" s="1"/>
  <c r="G104" i="1"/>
  <c r="F102" i="1"/>
  <c r="F101" i="1"/>
  <c r="G91" i="1"/>
  <c r="F89" i="1"/>
  <c r="F90" i="1" s="1"/>
  <c r="F91" i="1" s="1"/>
  <c r="F92" i="1" s="1"/>
  <c r="G79" i="1"/>
  <c r="F77" i="1"/>
  <c r="F76" i="1"/>
  <c r="F75" i="1"/>
  <c r="G65" i="1"/>
  <c r="F63" i="1"/>
  <c r="G64" i="1" s="1"/>
  <c r="G53" i="1"/>
  <c r="F51" i="1"/>
  <c r="F52" i="1" s="1"/>
  <c r="F53" i="1" s="1"/>
  <c r="F54" i="1" s="1"/>
  <c r="G41" i="1"/>
  <c r="F39" i="1"/>
  <c r="F40" i="1" s="1"/>
  <c r="F41" i="1" s="1"/>
  <c r="F42" i="1" s="1"/>
  <c r="G21" i="1"/>
  <c r="G227" i="1" l="1"/>
  <c r="F203" i="1"/>
  <c r="F204" i="1" s="1"/>
  <c r="F205" i="1" s="1"/>
  <c r="G203" i="1"/>
  <c r="G103" i="1"/>
  <c r="F227" i="1"/>
  <c r="F228" i="1" s="1"/>
  <c r="F229" i="1" s="1"/>
  <c r="F78" i="1"/>
  <c r="F79" i="1" s="1"/>
  <c r="F80" i="1" s="1"/>
  <c r="F64" i="1"/>
  <c r="F65" i="1" s="1"/>
  <c r="F66" i="1" s="1"/>
  <c r="G178" i="1"/>
  <c r="G141" i="1"/>
  <c r="G78" i="1"/>
  <c r="G90" i="1"/>
  <c r="F154" i="1"/>
  <c r="F155" i="1" s="1"/>
  <c r="F156" i="1" s="1"/>
  <c r="G52" i="1"/>
  <c r="F115" i="1"/>
  <c r="F116" i="1" s="1"/>
  <c r="F117" i="1" s="1"/>
  <c r="G154" i="1"/>
  <c r="G215" i="1"/>
  <c r="F141" i="1"/>
  <c r="F142" i="1" s="1"/>
  <c r="F143" i="1" s="1"/>
  <c r="G40" i="1"/>
  <c r="F103" i="1"/>
  <c r="F104" i="1" s="1"/>
  <c r="F105" i="1" s="1"/>
  <c r="F190" i="1"/>
  <c r="F191" i="1" s="1"/>
  <c r="F192" i="1" s="1"/>
  <c r="F127" i="1"/>
  <c r="F128" i="1" s="1"/>
  <c r="F129" i="1" s="1"/>
  <c r="F166" i="1"/>
  <c r="F167" i="1" s="1"/>
  <c r="F168" i="1" s="1"/>
</calcChain>
</file>

<file path=xl/sharedStrings.xml><?xml version="1.0" encoding="utf-8"?>
<sst xmlns="http://schemas.openxmlformats.org/spreadsheetml/2006/main" count="470" uniqueCount="209">
  <si>
    <t>PIRKIMO SĄLYGŲ PRIEDAS "PASIŪLYMO FORMA"</t>
  </si>
  <si>
    <t>MEDICINOS REIKMENYS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</si>
  <si>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</si>
  <si>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</si>
  <si>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</si>
  <si>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</si>
  <si>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</si>
  <si>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</si>
  <si>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</si>
  <si>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</si>
  <si>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</si>
  <si>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</si>
  <si>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</si>
  <si>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</si>
  <si>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</si>
  <si>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</si>
  <si>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</si>
  <si>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</si>
  <si>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</si>
  <si>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</si>
  <si>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</si>
  <si>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</si>
  <si>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</si>
  <si>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</si>
  <si>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</si>
  <si>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</si>
  <si>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</si>
  <si>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</si>
  <si>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</si>
  <si>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Kaina be PVM, Eur</t>
  </si>
  <si>
    <t>Suma be PVM, Eur</t>
  </si>
  <si>
    <t>Prekės pavadinimas, modelis, kodas</t>
  </si>
  <si>
    <t>Pakuotės dydis (prekių/vnt. skaičius pakuotėje)</t>
  </si>
  <si>
    <t>Gamintojas, kilmės šalis</t>
  </si>
  <si>
    <t>vnt.</t>
  </si>
  <si>
    <t>Suma be PVM</t>
  </si>
  <si>
    <t>Taikomas PVM dydis (%)</t>
  </si>
  <si>
    <t>PVM suma</t>
  </si>
  <si>
    <t>Suma su PVM</t>
  </si>
  <si>
    <t>2. DALIS</t>
  </si>
  <si>
    <t>MĖGINTUVĖLIS VAKUUMINIS SU 3,8% NATRIO CITRATU ENG NUSTATYMUI</t>
  </si>
  <si>
    <t>2.</t>
  </si>
  <si>
    <t>Mėgintuvėlis vakuuminis su 3,8% natrio citratu ENG nustatymui</t>
  </si>
  <si>
    <t>2.1.</t>
  </si>
  <si>
    <t>3. DALIS</t>
  </si>
  <si>
    <t>LUBRIKANTAS</t>
  </si>
  <si>
    <t>3.</t>
  </si>
  <si>
    <t>Lubrikantas</t>
  </si>
  <si>
    <t>3.1.</t>
  </si>
  <si>
    <t>4. DALIS</t>
  </si>
  <si>
    <t>VAMZDELIS, VIRŠGERKLINIS, I-GEL TIPO</t>
  </si>
  <si>
    <t>4.</t>
  </si>
  <si>
    <t>Vamzdelis, viršgerklinis, I-gel tipo</t>
  </si>
  <si>
    <t>4.1.</t>
  </si>
  <si>
    <t>5. DALIS</t>
  </si>
  <si>
    <t>KVĖPAVIMO SISTEMOS PRIEDAI ULTRAGARSINIAM INHALIATORIUI:</t>
  </si>
  <si>
    <t>5.</t>
  </si>
  <si>
    <t>Kvėpavimo sistemos priedai ultragarsiniam inhaliatoriui:</t>
  </si>
  <si>
    <t>5.1.</t>
  </si>
  <si>
    <t>Vamzdelis, kvėpavimo</t>
  </si>
  <si>
    <t>5.2.</t>
  </si>
  <si>
    <t>Kaukė, aerozolinė, suaugusiems</t>
  </si>
  <si>
    <t>5.3.</t>
  </si>
  <si>
    <t>Kandiklis, kvėpavimo, suaugusiems</t>
  </si>
  <si>
    <t>6. DALIS</t>
  </si>
  <si>
    <t>KAUKĖ, GAIVINIMO, VIENKARTINĖ</t>
  </si>
  <si>
    <t>6.</t>
  </si>
  <si>
    <t>Kaukė, gaivinimo, vienkartinė</t>
  </si>
  <si>
    <t>6.1.</t>
  </si>
  <si>
    <t>7. DALIS</t>
  </si>
  <si>
    <t>KAUKĖ DEGUONIES:</t>
  </si>
  <si>
    <t>7.</t>
  </si>
  <si>
    <t>Kaukė deguonies:</t>
  </si>
  <si>
    <t>7.1.</t>
  </si>
  <si>
    <t>Kaukė deguonies su rezervuaru ir vamzdeliu, vienkartinė</t>
  </si>
  <si>
    <t>7.2.</t>
  </si>
  <si>
    <t>Kaukė deguonies su vamzdeliu, vienkartinė</t>
  </si>
  <si>
    <t>8. DALIS</t>
  </si>
  <si>
    <t>KANIULĖ NOSIES, DEGUONIUI, SUAUGUSIEMS</t>
  </si>
  <si>
    <t>8.</t>
  </si>
  <si>
    <t>Kaniulė nosies, deguoniui, suaugusiems</t>
  </si>
  <si>
    <t>8.1.</t>
  </si>
  <si>
    <t>9. DALIS</t>
  </si>
  <si>
    <t>KATETERIS TROMBO PAŠALINIMUI</t>
  </si>
  <si>
    <t>9.</t>
  </si>
  <si>
    <t>Kateteris trombo pašalinimui</t>
  </si>
  <si>
    <t>9.1.</t>
  </si>
  <si>
    <t>pakuot.</t>
  </si>
  <si>
    <t>17. DALIS</t>
  </si>
  <si>
    <t>ELEKTRODŲ KEMPINĖLĖ:</t>
  </si>
  <si>
    <t>17.</t>
  </si>
  <si>
    <t>Elektrodų kempinėlė:</t>
  </si>
  <si>
    <t>17.1.</t>
  </si>
  <si>
    <t>Elektrodų kempinėlė 60 mm x 80 mm elektrodui</t>
  </si>
  <si>
    <t>17.2.</t>
  </si>
  <si>
    <t>Elektrodų kempinėlė 50 mm x 50 mm elektrodui</t>
  </si>
  <si>
    <t>18. DALIS</t>
  </si>
  <si>
    <t>EKG ELEKTRODAI, DAUGKARTINIO NAUDOJIMO, SUAUGUSIEMS:</t>
  </si>
  <si>
    <t>18.</t>
  </si>
  <si>
    <t>EKG elektrodai, daugkartinio naudojimo, suaugusiems:</t>
  </si>
  <si>
    <t>18.1.</t>
  </si>
  <si>
    <t xml:space="preserve">Galūnių elektrodas Ag-AgCl </t>
  </si>
  <si>
    <t>kompl.</t>
  </si>
  <si>
    <t>18.2.</t>
  </si>
  <si>
    <t xml:space="preserve">Krūtininis vakuuminis Ag-AgCl </t>
  </si>
  <si>
    <t>19. DALIS</t>
  </si>
  <si>
    <t>ELEKTRODAI VAKUUMINEI EKG SISTEMAI</t>
  </si>
  <si>
    <t>19.</t>
  </si>
  <si>
    <t>Elektrodai vakuuminei EKG sistemai</t>
  </si>
  <si>
    <t>19.1.</t>
  </si>
  <si>
    <t>20. DALIS</t>
  </si>
  <si>
    <t xml:space="preserve">ELEKTRODAI ELEKTROSTIMULIACIJOS APARATAMS </t>
  </si>
  <si>
    <t>20.</t>
  </si>
  <si>
    <t xml:space="preserve">Elektrodai elektrostimuliacijos aparatams </t>
  </si>
  <si>
    <t>20.1.</t>
  </si>
  <si>
    <t>21. DALIS</t>
  </si>
  <si>
    <t>KRIKOTIROIDOTOMIJOS RINKINYS</t>
  </si>
  <si>
    <t>21.</t>
  </si>
  <si>
    <t>Krikotiroidotomijos rinkinys</t>
  </si>
  <si>
    <t>21.1.</t>
  </si>
  <si>
    <t>22. DALIS</t>
  </si>
  <si>
    <t>PRIEMONĖS KRŪTINĖS DRENAŽUI, KATETERIZACIJAI</t>
  </si>
  <si>
    <t>22.</t>
  </si>
  <si>
    <t>Priemonės krūtinės drenažui, kateterizacijai</t>
  </si>
  <si>
    <t>22.1.</t>
  </si>
  <si>
    <t>Kateteris torakalinis su atraumatiniu antgaliu</t>
  </si>
  <si>
    <t>22.2.</t>
  </si>
  <si>
    <t>Pasyvaus drenažo sistema</t>
  </si>
  <si>
    <t>23. DALIS</t>
  </si>
  <si>
    <t>RINKINYS CENTRINĖS VENOS KATETERIZACIJAI</t>
  </si>
  <si>
    <t>23.</t>
  </si>
  <si>
    <t>Rinkinys centrinės venos kateterizacijai</t>
  </si>
  <si>
    <t>23.1.</t>
  </si>
  <si>
    <t>27. DALIS</t>
  </si>
  <si>
    <t>ŽAIZDŲ SIUVIMO PRIEMONĖS:</t>
  </si>
  <si>
    <t>27.</t>
  </si>
  <si>
    <t>Žaizdų siuvimo priemonės:</t>
  </si>
  <si>
    <t>27.1.</t>
  </si>
  <si>
    <t>Aparatas žaizdoms siūti su kabėmis</t>
  </si>
  <si>
    <t>27.2.</t>
  </si>
  <si>
    <t>Išėmiklis kabių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</si>
  <si>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</si>
  <si>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</si>
  <si>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</si>
  <si>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</si>
  <si>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</si>
  <si>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</si>
  <si>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</si>
  <si>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</si>
  <si>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</si>
  <si>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</si>
  <si>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</si>
  <si>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</si>
  <si>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</si>
  <si>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</si>
  <si>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</si>
  <si>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</si>
  <si>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</si>
  <si>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</si>
  <si>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</si>
  <si>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</si>
  <si>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</si>
  <si>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</si>
  <si>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</si>
  <si>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</si>
  <si>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4368 2025-09-05 08:42:42</t>
  </si>
  <si>
    <t>Pirkimo dokumentų</t>
  </si>
  <si>
    <t>2 priedas</t>
  </si>
  <si>
    <t>Maksimalus kiekis *</t>
  </si>
  <si>
    <t>P.J. Dahlhausen and Co GmbH, Vokietija</t>
  </si>
  <si>
    <t>Thorax catheter, Thorax straight catheter, 02000200XX</t>
  </si>
  <si>
    <t>Passive wound drain with bag and drain, Passive wound drain with bag and drain Ch27, 500022531</t>
  </si>
  <si>
    <t>N25</t>
  </si>
  <si>
    <t>N20</t>
  </si>
  <si>
    <t>Embolectomy catheter, embolectomy catheter, EMxx0</t>
  </si>
  <si>
    <t>Hagmed, Lenkija</t>
  </si>
  <si>
    <t>Odos siuvimo aparatas, Skin Stapler, F-35RE</t>
  </si>
  <si>
    <t>Dėžutėje 5 vnt.</t>
  </si>
  <si>
    <t>Kabių išėmėjas, Remover, C-WI</t>
  </si>
  <si>
    <t>Dėžutėje 20 vnt.</t>
  </si>
  <si>
    <t>Optilube Lubrinkantas vienkartinis, 1120</t>
  </si>
  <si>
    <t>5gr.</t>
  </si>
  <si>
    <t>Optimum Medical Solutions Limited, Didžioji Britanija</t>
  </si>
  <si>
    <t>Kaunas</t>
  </si>
  <si>
    <t>UAB „EazyMed“</t>
  </si>
  <si>
    <t>J. Pabrėžos 24 A, Kaunas, LT-46321</t>
  </si>
  <si>
    <t>LT100013345013</t>
  </si>
  <si>
    <t xml:space="preserve">LT727300010162797643
AB „Swedbank“, bankas 
Banko kodas 73000 </t>
  </si>
  <si>
    <t>Viešųjų pirkimų specialistė 
Dovilė Andrijauskaitė</t>
  </si>
  <si>
    <t>066617658, info@eazymed.lt</t>
  </si>
  <si>
    <t>Direktorius 
Povilas Janonis</t>
  </si>
  <si>
    <t>Direktorius 
Povilas Janonis
060732661
info@eazymed.lt</t>
  </si>
  <si>
    <t>_</t>
  </si>
  <si>
    <t>4. Pasiūlymas galioja iki termino, nustatyto pirkimo dokumentuose, t.y. iki 2026-03-25 d.</t>
  </si>
  <si>
    <t>Viešųjų pirkimų specialistė</t>
  </si>
  <si>
    <t>Dovilė Andrijauskaitė</t>
  </si>
  <si>
    <t>Nasal oxygen cannula disposable</t>
  </si>
  <si>
    <t>Greetmed, Kinija</t>
  </si>
  <si>
    <t>Disposable Central Venous Catheter Kit, SAFECATH, MMCVCBJ 1-14-20</t>
  </si>
  <si>
    <t>Supakuota po 1 sterilų rinkinį pakuotėje.</t>
  </si>
  <si>
    <t>Netaikoma</t>
  </si>
  <si>
    <t>Ne</t>
  </si>
  <si>
    <t>Gamintojų sertifikatai</t>
  </si>
  <si>
    <t>Nacionalinio saugumo reikalavimų atitikties deklaracija</t>
  </si>
  <si>
    <t>Įgaliojimas pasirašyti pasiūlymą</t>
  </si>
  <si>
    <t>Taip, asmens duomenys</t>
  </si>
  <si>
    <t>Naudojimo instrukcijos</t>
  </si>
  <si>
    <t>Beijing Target Technologies, Kinija</t>
  </si>
  <si>
    <t>Ningbo Advan Electrical Co., Konija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</si>
</sst>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sz val="10"/>
      <name val="Arial"/>
      <family val="2"/>
      <charset val="186"/>
    </font>
    <font>
      <sz val="11"/>
      <color indexed="8"/>
      <name val="Calibri"/>
      <family val="2"/>
      <charset val="186"/>
    </font>
    <font>
      <u/>
      <sz val="11"/>
      <color theme="10"/>
      <name val="Calibri"/>
      <family val="2"/>
      <scheme val="minor"/>
    </font>
    <font>
      <sz val="11"/>
      <color indexed="8"/>
      <name val="Calibri"/>
      <family val="2"/>
    </font>
    <font>
      <u/>
      <sz val="11"/>
      <color theme="10"/>
      <name val="Calibri"/>
      <family val="2"/>
      <charset val="186"/>
      <scheme val="minor"/>
    </font>
    <font>
      <sz val="11"/>
      <color rgb="FF000000"/>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22">
    <xf numFmtId="0" fontId="0" fillId="0" borderId="0"/>
    <xf numFmtId="0" fontId="9" fillId="0" borderId="0"/>
    <xf numFmtId="0" fontId="10" fillId="0" borderId="0"/>
    <xf numFmtId="0" fontId="9" fillId="0" borderId="0"/>
    <xf numFmtId="0" fontId="10" fillId="0" borderId="0"/>
    <xf numFmtId="0" fontId="2" fillId="0" borderId="0"/>
    <xf numFmtId="0" fontId="2" fillId="0" borderId="0"/>
    <xf numFmtId="0" fontId="3" fillId="0" borderId="0"/>
    <xf numFmtId="0" fontId="10" fillId="0" borderId="0"/>
    <xf numFmtId="0" fontId="1" fillId="0" borderId="0"/>
    <xf numFmtId="0" fontId="9" fillId="0" borderId="0"/>
    <xf numFmtId="0" fontId="11" fillId="0" borderId="0" applyNumberFormat="0" applyFill="0" applyBorder="0" applyAlignment="0" applyProtection="0"/>
    <xf numFmtId="0" fontId="1" fillId="0" borderId="0"/>
    <xf numFmtId="0" fontId="3" fillId="0" borderId="0"/>
    <xf numFmtId="0" fontId="12" fillId="0" borderId="0"/>
    <xf numFmtId="0" fontId="9" fillId="0" borderId="0"/>
    <xf numFmtId="0" fontId="1" fillId="0" borderId="0"/>
    <xf numFmtId="0" fontId="1" fillId="0" borderId="0"/>
    <xf numFmtId="0" fontId="13" fillId="0" borderId="0" applyNumberFormat="0" applyFill="0" applyBorder="0" applyAlignment="0" applyProtection="0"/>
    <xf numFmtId="0" fontId="1" fillId="0" borderId="0"/>
    <xf numFmtId="0" fontId="1" fillId="0" borderId="0"/>
    <xf numFmtId="0" fontId="9" fillId="0" borderId="0"/>
  </cellStyleXfs>
  <cellXfs count="76">
    <xf numFmtId="0" fontId="0" fillId="0" borderId="0" xfId="0"/>
    <xf numFmtId="0" fontId="3" fillId="2" borderId="3" xfId="0" applyFont="1" applyFill="1" applyBorder="1"/>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xf numFmtId="0" fontId="3" fillId="2" borderId="4" xfId="0" applyFont="1" applyFill="1" applyBorder="1" applyAlignment="1">
      <alignment horizontal="center" vertical="center" wrapText="1"/>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6" fillId="0" borderId="0" xfId="0" applyFont="1" applyFill="1" applyAlignment="1">
      <alignment wrapText="1"/>
    </xf>
    <xf numFmtId="0" fontId="6" fillId="0" borderId="0" xfId="0" applyFont="1" applyFill="1" applyAlignment="1">
      <alignment horizontal="center" wrapText="1"/>
    </xf>
    <xf numFmtId="0" fontId="7" fillId="0" borderId="0" xfId="0" applyFont="1" applyFill="1" applyAlignment="1">
      <alignment horizontal="center" wrapText="1"/>
    </xf>
    <xf numFmtId="0" fontId="7" fillId="0" borderId="0" xfId="0" applyFont="1" applyFill="1" applyAlignment="1">
      <alignment wrapText="1"/>
    </xf>
    <xf numFmtId="0" fontId="6" fillId="0" borderId="1" xfId="0" applyFont="1" applyFill="1" applyBorder="1" applyAlignment="1">
      <alignment horizontal="left" wrapText="1"/>
    </xf>
    <xf numFmtId="14" fontId="6" fillId="0" borderId="1" xfId="0" applyNumberFormat="1" applyFont="1" applyFill="1" applyBorder="1" applyAlignment="1" applyProtection="1">
      <alignment wrapText="1"/>
      <protection locked="0"/>
    </xf>
    <xf numFmtId="0" fontId="14" fillId="0" borderId="23" xfId="0" applyFont="1" applyFill="1" applyBorder="1" applyAlignment="1">
      <alignment horizontal="center" vertical="center" wrapText="1"/>
    </xf>
    <xf numFmtId="0" fontId="6" fillId="0" borderId="1" xfId="0" applyFont="1" applyFill="1" applyBorder="1" applyAlignment="1" applyProtection="1">
      <alignment wrapText="1"/>
      <protection locked="0"/>
    </xf>
    <xf numFmtId="0" fontId="6" fillId="0" borderId="0" xfId="0" applyFont="1" applyFill="1" applyAlignment="1">
      <alignment vertical="center" wrapText="1"/>
    </xf>
    <xf numFmtId="0" fontId="6" fillId="0" borderId="0" xfId="0" applyFont="1" applyFill="1" applyAlignment="1" applyProtection="1">
      <alignment horizontal="center" vertical="center" wrapText="1"/>
      <protection locked="0"/>
    </xf>
    <xf numFmtId="0" fontId="7" fillId="0" borderId="23" xfId="0" applyFont="1" applyFill="1" applyBorder="1" applyAlignment="1">
      <alignment wrapText="1"/>
    </xf>
    <xf numFmtId="0" fontId="7" fillId="0" borderId="23" xfId="0" applyFont="1" applyFill="1" applyBorder="1" applyAlignment="1">
      <alignment horizontal="center" wrapText="1"/>
    </xf>
    <xf numFmtId="0" fontId="6" fillId="0" borderId="23" xfId="0" applyFont="1" applyFill="1" applyBorder="1" applyAlignment="1">
      <alignment wrapText="1"/>
    </xf>
    <xf numFmtId="0" fontId="6" fillId="0" borderId="23" xfId="0" applyFont="1" applyFill="1" applyBorder="1" applyAlignment="1">
      <alignment horizontal="center" wrapText="1"/>
    </xf>
    <xf numFmtId="0" fontId="6" fillId="0" borderId="23" xfId="0" applyFont="1" applyFill="1" applyBorder="1" applyAlignment="1" applyProtection="1">
      <alignment horizontal="center" wrapText="1"/>
      <protection locked="0"/>
    </xf>
    <xf numFmtId="0" fontId="7" fillId="0" borderId="24" xfId="0" applyFont="1" applyFill="1" applyBorder="1" applyAlignment="1">
      <alignment horizontal="left" wrapText="1"/>
    </xf>
    <xf numFmtId="0" fontId="7" fillId="0" borderId="0" xfId="0" applyFont="1" applyFill="1" applyAlignment="1">
      <alignment horizontal="center" wrapText="1"/>
    </xf>
    <xf numFmtId="0" fontId="6" fillId="0" borderId="0" xfId="0" applyFont="1" applyFill="1" applyAlignment="1">
      <alignment wrapText="1"/>
    </xf>
    <xf numFmtId="0" fontId="6" fillId="0" borderId="1" xfId="0" applyFont="1" applyFill="1" applyBorder="1" applyAlignment="1" applyProtection="1">
      <alignment horizontal="center" vertical="center" wrapText="1"/>
      <protection locked="0"/>
    </xf>
    <xf numFmtId="0" fontId="6" fillId="0" borderId="16" xfId="0" applyFont="1" applyFill="1" applyBorder="1" applyAlignment="1" applyProtection="1">
      <alignment wrapText="1"/>
      <protection locked="0"/>
    </xf>
    <xf numFmtId="0" fontId="6" fillId="0" borderId="15" xfId="0" applyFont="1" applyFill="1" applyBorder="1" applyAlignment="1" applyProtection="1">
      <alignment wrapText="1"/>
      <protection locked="0"/>
    </xf>
    <xf numFmtId="0" fontId="6" fillId="0" borderId="1" xfId="0" applyFont="1" applyFill="1" applyBorder="1" applyAlignment="1">
      <alignment vertical="center" wrapText="1"/>
    </xf>
    <xf numFmtId="0" fontId="6" fillId="0" borderId="15" xfId="0" applyFont="1" applyFill="1" applyBorder="1" applyAlignment="1">
      <alignment wrapText="1"/>
    </xf>
    <xf numFmtId="0" fontId="6" fillId="0" borderId="23" xfId="0" applyFont="1" applyFill="1" applyBorder="1" applyAlignment="1">
      <alignment vertical="center" wrapText="1"/>
    </xf>
    <xf numFmtId="0" fontId="6" fillId="0" borderId="23" xfId="0" applyFont="1" applyFill="1" applyBorder="1" applyAlignment="1">
      <alignment wrapText="1"/>
    </xf>
    <xf numFmtId="0" fontId="6" fillId="0" borderId="0" xfId="0" applyFont="1" applyFill="1" applyAlignment="1">
      <alignment vertical="center" wrapText="1"/>
    </xf>
    <xf numFmtId="49" fontId="8" fillId="0" borderId="2" xfId="0" applyNumberFormat="1" applyFont="1" applyFill="1" applyBorder="1" applyAlignment="1">
      <alignment horizontal="left" vertical="center" wrapText="1"/>
    </xf>
    <xf numFmtId="0" fontId="6" fillId="0" borderId="22" xfId="0" applyFont="1" applyFill="1" applyBorder="1" applyAlignment="1">
      <alignment wrapText="1"/>
    </xf>
    <xf numFmtId="0" fontId="6" fillId="0" borderId="23" xfId="0" applyFont="1" applyFill="1" applyBorder="1" applyAlignment="1" applyProtection="1">
      <alignment horizontal="center" vertical="center" wrapText="1"/>
      <protection locked="0"/>
    </xf>
    <xf numFmtId="0" fontId="6" fillId="0" borderId="23" xfId="0" applyFont="1" applyFill="1" applyBorder="1" applyAlignment="1" applyProtection="1">
      <alignment wrapText="1"/>
      <protection locked="0"/>
    </xf>
    <xf numFmtId="0" fontId="7" fillId="0" borderId="0" xfId="0" applyFont="1" applyFill="1" applyAlignment="1">
      <alignment wrapText="1"/>
    </xf>
    <xf numFmtId="0" fontId="6" fillId="0" borderId="0" xfId="0" applyFont="1" applyFill="1" applyAlignment="1">
      <alignment horizontal="left" wrapText="1"/>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4" borderId="1" xfId="0" applyFont="1" applyFill="1" applyBorder="1" applyAlignment="1">
      <alignment horizontal="left" vertical="center" wrapText="1"/>
    </xf>
    <xf numFmtId="0" fontId="0" fillId="0" borderId="16" xfId="0" applyBorder="1"/>
    <xf numFmtId="0" fontId="0" fillId="0" borderId="15"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0" xfId="0" applyFont="1" applyFill="1" applyAlignment="1">
      <alignment horizontal="left"/>
    </xf>
    <xf numFmtId="0" fontId="3" fillId="2" borderId="0" xfId="0" applyFont="1" applyFill="1"/>
    <xf numFmtId="0" fontId="3" fillId="3" borderId="8" xfId="0" applyFont="1" applyFill="1" applyBorder="1" applyAlignment="1" applyProtection="1">
      <alignment horizontal="center" vertical="center" wrapText="1"/>
      <protection locked="0"/>
    </xf>
    <xf numFmtId="0" fontId="0" fillId="0" borderId="17" xfId="0" applyBorder="1"/>
    <xf numFmtId="0" fontId="3" fillId="5" borderId="17"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3" fillId="2" borderId="4" xfId="0" applyFont="1" applyFill="1" applyBorder="1" applyAlignment="1">
      <alignment horizontal="center" vertical="center" wrapText="1"/>
    </xf>
    <xf numFmtId="0" fontId="3" fillId="2" borderId="0" xfId="0" applyFont="1" applyFill="1" applyAlignment="1">
      <alignment horizontal="right"/>
    </xf>
    <xf numFmtId="0" fontId="5" fillId="2" borderId="0" xfId="0" applyFont="1" applyFill="1" applyAlignment="1">
      <alignment horizontal="left" vertical="top" wrapText="1"/>
    </xf>
    <xf numFmtId="0" fontId="3" fillId="3" borderId="0" xfId="0" applyFont="1" applyFill="1" applyProtection="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cellXfs>
  <cellStyles count="22">
    <cellStyle name="Excel Built-in Normal" xfId="2"/>
    <cellStyle name="Hyperlink 2" xfId="18"/>
    <cellStyle name="Hyperlink 4" xfId="11"/>
    <cellStyle name="Įprastas 2" xfId="3"/>
    <cellStyle name="Įprastas 2 2 2" xfId="19"/>
    <cellStyle name="Įprastas 3" xfId="1"/>
    <cellStyle name="Normal" xfId="0" builtinId="0"/>
    <cellStyle name="Normal 17" xfId="10"/>
    <cellStyle name="Normal 2" xfId="4"/>
    <cellStyle name="Normal 2 2" xfId="21"/>
    <cellStyle name="Normal 2 3" xfId="13"/>
    <cellStyle name="Normal 3" xfId="5"/>
    <cellStyle name="Normal 3 2" xfId="12"/>
    <cellStyle name="Normal 3 2 2" xfId="17"/>
    <cellStyle name="Normal 3 3" xfId="16"/>
    <cellStyle name="Normal 4" xfId="6"/>
    <cellStyle name="Normal 4 2" xfId="20"/>
    <cellStyle name="Normal 5" xfId="7"/>
    <cellStyle name="Normal 5 2" xfId="15"/>
    <cellStyle name="Normal 6" xfId="9"/>
    <cellStyle name="Normal 7" xfId="8"/>
    <cellStyle name="Paprastas_Lapas1"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9"/>
  <sheetViews>
    <sheetView tabSelected="1" topLeftCell="A217" zoomScale="78" zoomScaleNormal="78" workbookViewId="0">
      <selection activeCell="B235" sqref="B235"/>
    </sheetView>
  </sheetViews>
  <sheetFormatPr defaultColWidth="10.875" defaultRowHeight="15.75" x14ac:dyDescent="0.25"/>
  <cols>
    <col min="1" max="1" width="9.125" style="12" customWidth="1"/>
    <col min="2" max="2" width="43.625" style="12" customWidth="1"/>
    <col min="3" max="3" width="10.75" style="12" customWidth="1"/>
    <col min="4" max="4" width="10.125" style="13" customWidth="1"/>
    <col min="5" max="6" width="13.625" style="13" customWidth="1"/>
    <col min="7" max="7" width="24.125" style="13" customWidth="1"/>
    <col min="8" max="8" width="19.5" style="13" customWidth="1"/>
    <col min="9" max="9" width="20.125" style="13" customWidth="1"/>
    <col min="10" max="16384" width="10.875" style="12"/>
  </cols>
  <sheetData>
    <row r="1" spans="1:8" x14ac:dyDescent="0.25">
      <c r="H1" s="13" t="s">
        <v>166</v>
      </c>
    </row>
    <row r="2" spans="1:8" x14ac:dyDescent="0.25">
      <c r="A2" s="28" t="s">
        <v>0</v>
      </c>
      <c r="B2" s="28"/>
      <c r="H2" s="13" t="s">
        <v>167</v>
      </c>
    </row>
    <row r="3" spans="1:8" x14ac:dyDescent="0.25">
      <c r="B3" s="14"/>
    </row>
    <row r="4" spans="1:8" x14ac:dyDescent="0.25">
      <c r="A4" s="28" t="s">
        <v>1</v>
      </c>
      <c r="B4" s="28"/>
    </row>
    <row r="5" spans="1:8" x14ac:dyDescent="0.25">
      <c r="A5" s="15"/>
      <c r="B5" s="15"/>
    </row>
    <row r="6" spans="1:8" x14ac:dyDescent="0.25">
      <c r="A6" s="12" t="s">
        <v>2</v>
      </c>
      <c r="B6" s="15" t="s">
        <v>3</v>
      </c>
    </row>
    <row r="7" spans="1:8" x14ac:dyDescent="0.25">
      <c r="B7" s="15"/>
    </row>
    <row r="8" spans="1:8" x14ac:dyDescent="0.25">
      <c r="A8" s="16" t="s">
        <v>4</v>
      </c>
      <c r="B8" s="17">
        <v>45947</v>
      </c>
    </row>
    <row r="9" spans="1:8" x14ac:dyDescent="0.25">
      <c r="A9" s="16" t="s">
        <v>5</v>
      </c>
      <c r="B9" s="18">
        <v>1825</v>
      </c>
    </row>
    <row r="10" spans="1:8" x14ac:dyDescent="0.25">
      <c r="A10" s="16" t="s">
        <v>6</v>
      </c>
      <c r="B10" s="19" t="s">
        <v>183</v>
      </c>
    </row>
    <row r="12" spans="1:8" x14ac:dyDescent="0.25">
      <c r="A12" s="33" t="s">
        <v>7</v>
      </c>
      <c r="B12" s="34"/>
      <c r="C12" s="30" t="s">
        <v>184</v>
      </c>
      <c r="D12" s="31"/>
      <c r="E12" s="31"/>
      <c r="F12" s="32"/>
    </row>
    <row r="13" spans="1:8" ht="15.95" customHeight="1" x14ac:dyDescent="0.25">
      <c r="A13" s="38" t="s">
        <v>8</v>
      </c>
      <c r="B13" s="39"/>
      <c r="C13" s="30">
        <v>305593486</v>
      </c>
      <c r="D13" s="31"/>
      <c r="E13" s="31"/>
      <c r="F13" s="32"/>
    </row>
    <row r="14" spans="1:8" ht="15.95" customHeight="1" x14ac:dyDescent="0.25">
      <c r="A14" s="38" t="s">
        <v>9</v>
      </c>
      <c r="B14" s="39"/>
      <c r="C14" s="30" t="s">
        <v>185</v>
      </c>
      <c r="D14" s="31"/>
      <c r="E14" s="31"/>
      <c r="F14" s="32"/>
    </row>
    <row r="15" spans="1:8" ht="15.95" customHeight="1" x14ac:dyDescent="0.25">
      <c r="A15" s="33" t="s">
        <v>10</v>
      </c>
      <c r="B15" s="34"/>
      <c r="C15" s="30" t="s">
        <v>186</v>
      </c>
      <c r="D15" s="31"/>
      <c r="E15" s="31"/>
      <c r="F15" s="32"/>
    </row>
    <row r="16" spans="1:8" ht="42.75" customHeight="1" x14ac:dyDescent="0.25">
      <c r="A16" s="38" t="s">
        <v>11</v>
      </c>
      <c r="B16" s="39"/>
      <c r="C16" s="30" t="s">
        <v>187</v>
      </c>
      <c r="D16" s="31"/>
      <c r="E16" s="31"/>
      <c r="F16" s="32"/>
    </row>
    <row r="17" spans="1:7" ht="31.15" customHeight="1" x14ac:dyDescent="0.25">
      <c r="A17" s="33" t="s">
        <v>12</v>
      </c>
      <c r="B17" s="34"/>
      <c r="C17" s="30" t="s">
        <v>188</v>
      </c>
      <c r="D17" s="31"/>
      <c r="E17" s="31"/>
      <c r="F17" s="32"/>
    </row>
    <row r="18" spans="1:7" ht="15.95" customHeight="1" x14ac:dyDescent="0.25">
      <c r="A18" s="33" t="s">
        <v>13</v>
      </c>
      <c r="B18" s="34"/>
      <c r="C18" s="30" t="s">
        <v>189</v>
      </c>
      <c r="D18" s="31"/>
      <c r="E18" s="31"/>
      <c r="F18" s="32"/>
    </row>
    <row r="19" spans="1:7" ht="48" customHeight="1" x14ac:dyDescent="0.25">
      <c r="A19" s="33" t="s">
        <v>14</v>
      </c>
      <c r="B19" s="34"/>
      <c r="C19" s="30" t="s">
        <v>190</v>
      </c>
      <c r="D19" s="31"/>
      <c r="E19" s="31"/>
      <c r="F19" s="32"/>
    </row>
    <row r="20" spans="1:7" ht="54.95" customHeight="1" x14ac:dyDescent="0.25">
      <c r="A20" s="33" t="s">
        <v>15</v>
      </c>
      <c r="B20" s="34"/>
      <c r="C20" s="30" t="s">
        <v>191</v>
      </c>
      <c r="D20" s="31"/>
      <c r="E20" s="31"/>
      <c r="F20" s="32"/>
    </row>
    <row r="21" spans="1:7" ht="96.75" customHeight="1" x14ac:dyDescent="0.25">
      <c r="A21" s="35" t="s">
        <v>16</v>
      </c>
      <c r="B21" s="36"/>
      <c r="C21" s="40" t="s">
        <v>192</v>
      </c>
      <c r="D21" s="41"/>
      <c r="E21" s="41"/>
      <c r="F21" s="41"/>
      <c r="G21" s="13" t="str">
        <f>IF((SUMPRODUCT(--(C21=""))&gt;0), "Privaloma užpildyti, kai taikomi pašalinimo pagrindai", "")</f>
        <v/>
      </c>
    </row>
    <row r="22" spans="1:7" ht="18" customHeight="1" x14ac:dyDescent="0.25">
      <c r="A22" s="20"/>
      <c r="B22" s="20"/>
      <c r="C22" s="21"/>
      <c r="D22" s="21"/>
      <c r="E22" s="21"/>
      <c r="F22" s="21"/>
    </row>
    <row r="23" spans="1:7" x14ac:dyDescent="0.25">
      <c r="A23" s="4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7" t="s">
        <v>22</v>
      </c>
      <c r="B28" s="29"/>
      <c r="C28" s="29"/>
      <c r="D28" s="29"/>
      <c r="E28" s="29"/>
      <c r="F28" s="29"/>
    </row>
    <row r="29" spans="1:7" x14ac:dyDescent="0.25">
      <c r="A29" s="29" t="s">
        <v>193</v>
      </c>
      <c r="B29" s="29"/>
      <c r="C29" s="29"/>
      <c r="D29" s="29"/>
      <c r="E29" s="29"/>
      <c r="F29" s="29"/>
    </row>
    <row r="30" spans="1:7" x14ac:dyDescent="0.25">
      <c r="A30" s="43" t="s">
        <v>23</v>
      </c>
      <c r="B30" s="43"/>
      <c r="C30" s="43"/>
      <c r="D30" s="43"/>
      <c r="E30" s="43"/>
      <c r="F30" s="43"/>
    </row>
    <row r="31" spans="1:7" x14ac:dyDescent="0.25">
      <c r="A31" s="43" t="s">
        <v>24</v>
      </c>
      <c r="B31" s="43"/>
      <c r="C31" s="43"/>
      <c r="D31" s="43"/>
      <c r="E31" s="43"/>
      <c r="F31" s="43"/>
    </row>
    <row r="32" spans="1:7" hidden="1" x14ac:dyDescent="0.25"/>
    <row r="33" spans="1:9" hidden="1" x14ac:dyDescent="0.25"/>
    <row r="34" spans="1:9" ht="31.5" hidden="1" x14ac:dyDescent="0.25">
      <c r="A34" s="15" t="s">
        <v>39</v>
      </c>
      <c r="B34" s="15" t="s">
        <v>40</v>
      </c>
    </row>
    <row r="35" spans="1:9" hidden="1" x14ac:dyDescent="0.25"/>
    <row r="36" spans="1:9" hidden="1" x14ac:dyDescent="0.25">
      <c r="A36" s="27" t="s">
        <v>25</v>
      </c>
      <c r="B36" s="27"/>
    </row>
    <row r="37" spans="1:9" ht="47.25" hidden="1" x14ac:dyDescent="0.25">
      <c r="A37" s="22" t="s">
        <v>26</v>
      </c>
      <c r="B37" s="22" t="s">
        <v>27</v>
      </c>
      <c r="C37" s="22" t="s">
        <v>168</v>
      </c>
      <c r="D37" s="23" t="s">
        <v>28</v>
      </c>
      <c r="E37" s="23" t="s">
        <v>29</v>
      </c>
      <c r="F37" s="23" t="s">
        <v>30</v>
      </c>
      <c r="G37" s="23" t="s">
        <v>31</v>
      </c>
      <c r="H37" s="23" t="s">
        <v>32</v>
      </c>
      <c r="I37" s="23" t="s">
        <v>33</v>
      </c>
    </row>
    <row r="38" spans="1:9" ht="31.5" hidden="1" x14ac:dyDescent="0.25">
      <c r="A38" s="22" t="s">
        <v>41</v>
      </c>
      <c r="B38" s="22" t="s">
        <v>42</v>
      </c>
      <c r="C38" s="24"/>
      <c r="D38" s="25"/>
      <c r="E38" s="25"/>
      <c r="F38" s="25"/>
      <c r="G38" s="25"/>
      <c r="H38" s="25"/>
      <c r="I38" s="25"/>
    </row>
    <row r="39" spans="1:9" ht="31.5" hidden="1" x14ac:dyDescent="0.25">
      <c r="A39" s="24" t="s">
        <v>43</v>
      </c>
      <c r="B39" s="24" t="s">
        <v>42</v>
      </c>
      <c r="C39" s="24">
        <v>75000</v>
      </c>
      <c r="D39" s="25" t="s">
        <v>34</v>
      </c>
      <c r="E39" s="26"/>
      <c r="F39" s="25" t="str">
        <f>IF(ISBLANK(E39),"", PRODUCT(C39,E39))</f>
        <v/>
      </c>
      <c r="G39" s="26"/>
      <c r="H39" s="26"/>
      <c r="I39" s="26"/>
    </row>
    <row r="40" spans="1:9" ht="31.5" hidden="1" x14ac:dyDescent="0.25">
      <c r="E40" s="23" t="s">
        <v>35</v>
      </c>
      <c r="F40" s="23" t="str">
        <f>IF(F39="","",ROUND(SUM(F39:F39),2))</f>
        <v/>
      </c>
      <c r="G40" s="13" t="str">
        <f>IF(F39="","Neužpildytos visos objektų kainos","")</f>
        <v>Neužpildytos visos objektų kainos</v>
      </c>
    </row>
    <row r="41" spans="1:9" ht="47.25" hidden="1" x14ac:dyDescent="0.25">
      <c r="C41" s="22" t="s">
        <v>36</v>
      </c>
      <c r="D41" s="26"/>
      <c r="E41" s="23" t="s">
        <v>37</v>
      </c>
      <c r="F41" s="23" t="str">
        <f>IF(OR(F40="",D41=""),"", ROUND(PRODUCT(D41,F40)/100,2))</f>
        <v/>
      </c>
      <c r="G41" s="13" t="str">
        <f>IF(D41="", "Nurodykite taikomą PVM dydį", "")</f>
        <v>Nurodykite taikomą PVM dydį</v>
      </c>
    </row>
    <row r="42" spans="1:9" hidden="1" x14ac:dyDescent="0.25">
      <c r="E42" s="23" t="s">
        <v>38</v>
      </c>
      <c r="F42" s="23">
        <f>IF(ISBLANK(F41), "", ROUND(SUM(F40:F41),2))</f>
        <v>0</v>
      </c>
    </row>
    <row r="43" spans="1:9" hidden="1" x14ac:dyDescent="0.25"/>
    <row r="44" spans="1:9" hidden="1" x14ac:dyDescent="0.25"/>
    <row r="46" spans="1:9" x14ac:dyDescent="0.25">
      <c r="A46" s="15" t="s">
        <v>44</v>
      </c>
      <c r="B46" s="15" t="s">
        <v>45</v>
      </c>
    </row>
    <row r="48" spans="1:9" x14ac:dyDescent="0.25">
      <c r="A48" s="27" t="s">
        <v>25</v>
      </c>
      <c r="B48" s="27"/>
    </row>
    <row r="49" spans="1:9" ht="47.25" x14ac:dyDescent="0.25">
      <c r="A49" s="22" t="s">
        <v>26</v>
      </c>
      <c r="B49" s="22" t="s">
        <v>27</v>
      </c>
      <c r="C49" s="22" t="s">
        <v>168</v>
      </c>
      <c r="D49" s="23" t="s">
        <v>28</v>
      </c>
      <c r="E49" s="23" t="s">
        <v>29</v>
      </c>
      <c r="F49" s="23" t="s">
        <v>30</v>
      </c>
      <c r="G49" s="23" t="s">
        <v>31</v>
      </c>
      <c r="H49" s="23" t="s">
        <v>32</v>
      </c>
      <c r="I49" s="23" t="s">
        <v>33</v>
      </c>
    </row>
    <row r="50" spans="1:9" x14ac:dyDescent="0.25">
      <c r="A50" s="22" t="s">
        <v>46</v>
      </c>
      <c r="B50" s="22" t="s">
        <v>47</v>
      </c>
      <c r="C50" s="24"/>
      <c r="D50" s="25"/>
      <c r="E50" s="25"/>
      <c r="F50" s="25"/>
      <c r="G50" s="25"/>
      <c r="H50" s="25"/>
      <c r="I50" s="25"/>
    </row>
    <row r="51" spans="1:9" ht="47.25" x14ac:dyDescent="0.25">
      <c r="A51" s="24" t="s">
        <v>48</v>
      </c>
      <c r="B51" s="24" t="s">
        <v>47</v>
      </c>
      <c r="C51" s="24">
        <v>45000</v>
      </c>
      <c r="D51" s="25" t="s">
        <v>34</v>
      </c>
      <c r="E51" s="26">
        <v>8.5400000000000004E-2</v>
      </c>
      <c r="F51" s="25">
        <f>IF(ISBLANK(E51),"", PRODUCT(C51,E51))</f>
        <v>3843</v>
      </c>
      <c r="G51" s="26" t="s">
        <v>180</v>
      </c>
      <c r="H51" s="26" t="s">
        <v>181</v>
      </c>
      <c r="I51" s="26" t="s">
        <v>182</v>
      </c>
    </row>
    <row r="52" spans="1:9" x14ac:dyDescent="0.25">
      <c r="E52" s="23" t="s">
        <v>35</v>
      </c>
      <c r="F52" s="23">
        <f>IF(F51="","",ROUND(SUM(F51:F51),2))</f>
        <v>3843</v>
      </c>
      <c r="G52" s="13" t="str">
        <f>IF(F51="","Neužpildytos visos objektų kainos","")</f>
        <v/>
      </c>
    </row>
    <row r="53" spans="1:9" ht="47.25" x14ac:dyDescent="0.25">
      <c r="C53" s="22" t="s">
        <v>36</v>
      </c>
      <c r="D53" s="26">
        <v>21</v>
      </c>
      <c r="E53" s="23" t="s">
        <v>37</v>
      </c>
      <c r="F53" s="23">
        <f>IF(OR(F52="",D53=""),"", ROUND(PRODUCT(D53,F52)/100,2))</f>
        <v>807.03</v>
      </c>
      <c r="G53" s="13" t="str">
        <f>IF(D53="", "Nurodykite taikomą PVM dydį", "")</f>
        <v/>
      </c>
    </row>
    <row r="54" spans="1:9" x14ac:dyDescent="0.25">
      <c r="E54" s="23" t="s">
        <v>38</v>
      </c>
      <c r="F54" s="23">
        <f>IF(ISBLANK(F53), "", ROUND(SUM(F52:F53),2))</f>
        <v>4650.03</v>
      </c>
    </row>
    <row r="56" spans="1:9" hidden="1" x14ac:dyDescent="0.25"/>
    <row r="57" spans="1:9" hidden="1" x14ac:dyDescent="0.25"/>
    <row r="58" spans="1:9" hidden="1" x14ac:dyDescent="0.25">
      <c r="A58" s="15" t="s">
        <v>49</v>
      </c>
      <c r="B58" s="15" t="s">
        <v>50</v>
      </c>
    </row>
    <row r="59" spans="1:9" hidden="1" x14ac:dyDescent="0.25"/>
    <row r="60" spans="1:9" hidden="1" x14ac:dyDescent="0.25">
      <c r="A60" s="27" t="s">
        <v>25</v>
      </c>
      <c r="B60" s="27"/>
    </row>
    <row r="61" spans="1:9" ht="47.25" hidden="1" x14ac:dyDescent="0.25">
      <c r="A61" s="22" t="s">
        <v>26</v>
      </c>
      <c r="B61" s="22" t="s">
        <v>27</v>
      </c>
      <c r="C61" s="22" t="s">
        <v>168</v>
      </c>
      <c r="D61" s="23" t="s">
        <v>28</v>
      </c>
      <c r="E61" s="23" t="s">
        <v>29</v>
      </c>
      <c r="F61" s="23" t="s">
        <v>30</v>
      </c>
      <c r="G61" s="23" t="s">
        <v>31</v>
      </c>
      <c r="H61" s="23" t="s">
        <v>32</v>
      </c>
      <c r="I61" s="23" t="s">
        <v>33</v>
      </c>
    </row>
    <row r="62" spans="1:9" hidden="1" x14ac:dyDescent="0.25">
      <c r="A62" s="22" t="s">
        <v>51</v>
      </c>
      <c r="B62" s="22" t="s">
        <v>52</v>
      </c>
      <c r="C62" s="24"/>
      <c r="D62" s="25"/>
      <c r="E62" s="25"/>
      <c r="F62" s="25"/>
      <c r="G62" s="25"/>
      <c r="H62" s="25"/>
      <c r="I62" s="25"/>
    </row>
    <row r="63" spans="1:9" hidden="1" x14ac:dyDescent="0.25">
      <c r="A63" s="24" t="s">
        <v>53</v>
      </c>
      <c r="B63" s="24" t="s">
        <v>52</v>
      </c>
      <c r="C63" s="24">
        <v>3600</v>
      </c>
      <c r="D63" s="25" t="s">
        <v>34</v>
      </c>
      <c r="E63" s="26"/>
      <c r="F63" s="25" t="str">
        <f>IF(ISBLANK(E63),"", PRODUCT(C63,E63))</f>
        <v/>
      </c>
      <c r="G63" s="26"/>
      <c r="H63" s="26"/>
      <c r="I63" s="26"/>
    </row>
    <row r="64" spans="1:9" ht="31.5" hidden="1" x14ac:dyDescent="0.25">
      <c r="E64" s="23" t="s">
        <v>35</v>
      </c>
      <c r="F64" s="23" t="str">
        <f>IF(F63="","",ROUND(SUM(F63:F63),2))</f>
        <v/>
      </c>
      <c r="G64" s="13" t="str">
        <f>IF(F63="","Neužpildytos visos objektų kainos","")</f>
        <v>Neužpildytos visos objektų kainos</v>
      </c>
    </row>
    <row r="65" spans="1:9" ht="47.25" hidden="1" x14ac:dyDescent="0.25">
      <c r="C65" s="22" t="s">
        <v>36</v>
      </c>
      <c r="D65" s="26"/>
      <c r="E65" s="23" t="s">
        <v>37</v>
      </c>
      <c r="F65" s="23" t="str">
        <f>IF(OR(F64="",D65=""),"", ROUND(PRODUCT(D65,F64)/100,2))</f>
        <v/>
      </c>
      <c r="G65" s="13" t="str">
        <f>IF(D65="", "Nurodykite taikomą PVM dydį", "")</f>
        <v>Nurodykite taikomą PVM dydį</v>
      </c>
    </row>
    <row r="66" spans="1:9" hidden="1" x14ac:dyDescent="0.25">
      <c r="E66" s="23" t="s">
        <v>38</v>
      </c>
      <c r="F66" s="23">
        <f>IF(ISBLANK(F65), "", ROUND(SUM(F64:F65),2))</f>
        <v>0</v>
      </c>
    </row>
    <row r="67" spans="1:9" hidden="1" x14ac:dyDescent="0.25"/>
    <row r="68" spans="1:9" hidden="1" x14ac:dyDescent="0.25"/>
    <row r="69" spans="1:9" hidden="1" x14ac:dyDescent="0.25"/>
    <row r="70" spans="1:9" ht="31.5" hidden="1" x14ac:dyDescent="0.25">
      <c r="A70" s="15" t="s">
        <v>54</v>
      </c>
      <c r="B70" s="15" t="s">
        <v>55</v>
      </c>
    </row>
    <row r="71" spans="1:9" hidden="1" x14ac:dyDescent="0.25"/>
    <row r="72" spans="1:9" hidden="1" x14ac:dyDescent="0.25">
      <c r="A72" s="27" t="s">
        <v>25</v>
      </c>
      <c r="B72" s="27"/>
    </row>
    <row r="73" spans="1:9" ht="47.25" hidden="1" x14ac:dyDescent="0.25">
      <c r="A73" s="22" t="s">
        <v>26</v>
      </c>
      <c r="B73" s="22" t="s">
        <v>27</v>
      </c>
      <c r="C73" s="22" t="s">
        <v>168</v>
      </c>
      <c r="D73" s="23" t="s">
        <v>28</v>
      </c>
      <c r="E73" s="23" t="s">
        <v>29</v>
      </c>
      <c r="F73" s="23" t="s">
        <v>30</v>
      </c>
      <c r="G73" s="23" t="s">
        <v>31</v>
      </c>
      <c r="H73" s="23" t="s">
        <v>32</v>
      </c>
      <c r="I73" s="23" t="s">
        <v>33</v>
      </c>
    </row>
    <row r="74" spans="1:9" ht="31.5" hidden="1" x14ac:dyDescent="0.25">
      <c r="A74" s="22" t="s">
        <v>56</v>
      </c>
      <c r="B74" s="22" t="s">
        <v>57</v>
      </c>
      <c r="C74" s="24"/>
      <c r="D74" s="25"/>
      <c r="E74" s="25"/>
      <c r="F74" s="25"/>
      <c r="G74" s="25"/>
      <c r="H74" s="25"/>
      <c r="I74" s="25"/>
    </row>
    <row r="75" spans="1:9" hidden="1" x14ac:dyDescent="0.25">
      <c r="A75" s="24" t="s">
        <v>58</v>
      </c>
      <c r="B75" s="24" t="s">
        <v>59</v>
      </c>
      <c r="C75" s="24">
        <v>600</v>
      </c>
      <c r="D75" s="25" t="s">
        <v>34</v>
      </c>
      <c r="E75" s="26"/>
      <c r="F75" s="25" t="str">
        <f>IF(ISBLANK(E75),"", PRODUCT(C75,E75))</f>
        <v/>
      </c>
      <c r="G75" s="26"/>
      <c r="H75" s="26"/>
      <c r="I75" s="26"/>
    </row>
    <row r="76" spans="1:9" hidden="1" x14ac:dyDescent="0.25">
      <c r="A76" s="24" t="s">
        <v>60</v>
      </c>
      <c r="B76" s="24" t="s">
        <v>61</v>
      </c>
      <c r="C76" s="24">
        <v>600</v>
      </c>
      <c r="D76" s="25" t="s">
        <v>34</v>
      </c>
      <c r="E76" s="26"/>
      <c r="F76" s="25" t="str">
        <f>IF(ISBLANK(E76),"", PRODUCT(C76,E76))</f>
        <v/>
      </c>
      <c r="G76" s="26"/>
      <c r="H76" s="26"/>
      <c r="I76" s="26"/>
    </row>
    <row r="77" spans="1:9" hidden="1" x14ac:dyDescent="0.25">
      <c r="A77" s="24" t="s">
        <v>62</v>
      </c>
      <c r="B77" s="24" t="s">
        <v>63</v>
      </c>
      <c r="C77" s="24">
        <v>100</v>
      </c>
      <c r="D77" s="25" t="s">
        <v>34</v>
      </c>
      <c r="E77" s="26"/>
      <c r="F77" s="25" t="str">
        <f>IF(ISBLANK(E77),"", PRODUCT(C77,E77))</f>
        <v/>
      </c>
      <c r="G77" s="26"/>
      <c r="H77" s="26"/>
      <c r="I77" s="26"/>
    </row>
    <row r="78" spans="1:9" ht="31.5" hidden="1" x14ac:dyDescent="0.25">
      <c r="E78" s="23" t="s">
        <v>35</v>
      </c>
      <c r="F78" s="23" t="str">
        <f>IF((SUMPRODUCT(--(F75:F77=""))&gt;0), "", ROUND(SUM(F75:F77),2))</f>
        <v/>
      </c>
      <c r="G78" s="13" t="str">
        <f>IF((SUMPRODUCT(--(F75:F77=""))&gt;0), "Neužpildytos visų objektų kainos", "")</f>
        <v>Neužpildytos visų objektų kainos</v>
      </c>
    </row>
    <row r="79" spans="1:9" ht="47.25" hidden="1" x14ac:dyDescent="0.25">
      <c r="C79" s="22" t="s">
        <v>36</v>
      </c>
      <c r="D79" s="26"/>
      <c r="E79" s="23" t="s">
        <v>37</v>
      </c>
      <c r="F79" s="23" t="str">
        <f>IF(OR(F78="",D79=""),"", ROUND(PRODUCT(D79,F78)/100,2))</f>
        <v/>
      </c>
      <c r="G79" s="13" t="str">
        <f>IF(D79="", "Nurodykite taikomą PVM dydį", "")</f>
        <v>Nurodykite taikomą PVM dydį</v>
      </c>
    </row>
    <row r="80" spans="1:9" hidden="1" x14ac:dyDescent="0.25">
      <c r="E80" s="23" t="s">
        <v>38</v>
      </c>
      <c r="F80" s="23">
        <f>IF(ISBLANK(F79), "", ROUND(SUM(F78:F79),2))</f>
        <v>0</v>
      </c>
    </row>
    <row r="81" spans="1:9" hidden="1" x14ac:dyDescent="0.25"/>
    <row r="82" spans="1:9" hidden="1" x14ac:dyDescent="0.25"/>
    <row r="83" spans="1:9" hidden="1" x14ac:dyDescent="0.25"/>
    <row r="84" spans="1:9" hidden="1" x14ac:dyDescent="0.25">
      <c r="A84" s="15" t="s">
        <v>64</v>
      </c>
      <c r="B84" s="15" t="s">
        <v>65</v>
      </c>
    </row>
    <row r="85" spans="1:9" hidden="1" x14ac:dyDescent="0.25"/>
    <row r="86" spans="1:9" hidden="1" x14ac:dyDescent="0.25">
      <c r="A86" s="27" t="s">
        <v>25</v>
      </c>
      <c r="B86" s="27"/>
    </row>
    <row r="87" spans="1:9" ht="47.25" hidden="1" x14ac:dyDescent="0.25">
      <c r="A87" s="22" t="s">
        <v>26</v>
      </c>
      <c r="B87" s="22" t="s">
        <v>27</v>
      </c>
      <c r="C87" s="22" t="s">
        <v>168</v>
      </c>
      <c r="D87" s="23" t="s">
        <v>28</v>
      </c>
      <c r="E87" s="23" t="s">
        <v>29</v>
      </c>
      <c r="F87" s="23" t="s">
        <v>30</v>
      </c>
      <c r="G87" s="23" t="s">
        <v>31</v>
      </c>
      <c r="H87" s="23" t="s">
        <v>32</v>
      </c>
      <c r="I87" s="23" t="s">
        <v>33</v>
      </c>
    </row>
    <row r="88" spans="1:9" hidden="1" x14ac:dyDescent="0.25">
      <c r="A88" s="22" t="s">
        <v>66</v>
      </c>
      <c r="B88" s="22" t="s">
        <v>67</v>
      </c>
      <c r="C88" s="24"/>
      <c r="D88" s="25"/>
      <c r="E88" s="25"/>
      <c r="F88" s="25"/>
      <c r="G88" s="25"/>
      <c r="H88" s="25"/>
      <c r="I88" s="25"/>
    </row>
    <row r="89" spans="1:9" hidden="1" x14ac:dyDescent="0.25">
      <c r="A89" s="24" t="s">
        <v>68</v>
      </c>
      <c r="B89" s="24" t="s">
        <v>67</v>
      </c>
      <c r="C89" s="24">
        <v>15000</v>
      </c>
      <c r="D89" s="25" t="s">
        <v>34</v>
      </c>
      <c r="E89" s="26"/>
      <c r="F89" s="25" t="str">
        <f>IF(ISBLANK(E89),"", PRODUCT(C89,E89))</f>
        <v/>
      </c>
      <c r="G89" s="26"/>
      <c r="H89" s="26"/>
      <c r="I89" s="26"/>
    </row>
    <row r="90" spans="1:9" ht="31.5" hidden="1" x14ac:dyDescent="0.25">
      <c r="E90" s="23" t="s">
        <v>35</v>
      </c>
      <c r="F90" s="23" t="str">
        <f>IF(F89="","",ROUND(SUM(F89:F89),2))</f>
        <v/>
      </c>
      <c r="G90" s="13" t="str">
        <f>IF(F89="","Neužpildytos visos objektų kainos","")</f>
        <v>Neužpildytos visos objektų kainos</v>
      </c>
    </row>
    <row r="91" spans="1:9" ht="47.25" hidden="1" x14ac:dyDescent="0.25">
      <c r="C91" s="22" t="s">
        <v>36</v>
      </c>
      <c r="D91" s="26"/>
      <c r="E91" s="23" t="s">
        <v>37</v>
      </c>
      <c r="F91" s="23" t="str">
        <f>IF(OR(F90="",D91=""),"", ROUND(PRODUCT(D91,F90)/100,2))</f>
        <v/>
      </c>
      <c r="G91" s="13" t="str">
        <f>IF(D91="", "Nurodykite taikomą PVM dydį", "")</f>
        <v>Nurodykite taikomą PVM dydį</v>
      </c>
    </row>
    <row r="92" spans="1:9" hidden="1" x14ac:dyDescent="0.25">
      <c r="E92" s="23" t="s">
        <v>38</v>
      </c>
      <c r="F92" s="23">
        <f>IF(ISBLANK(F91), "", ROUND(SUM(F90:F91),2))</f>
        <v>0</v>
      </c>
    </row>
    <row r="93" spans="1:9" hidden="1" x14ac:dyDescent="0.25"/>
    <row r="94" spans="1:9" hidden="1" x14ac:dyDescent="0.25"/>
    <row r="95" spans="1:9" hidden="1" x14ac:dyDescent="0.25"/>
    <row r="96" spans="1:9" hidden="1" x14ac:dyDescent="0.25">
      <c r="A96" s="15" t="s">
        <v>69</v>
      </c>
      <c r="B96" s="15" t="s">
        <v>70</v>
      </c>
    </row>
    <row r="97" spans="1:9" hidden="1" x14ac:dyDescent="0.25"/>
    <row r="98" spans="1:9" hidden="1" x14ac:dyDescent="0.25">
      <c r="A98" s="27" t="s">
        <v>25</v>
      </c>
      <c r="B98" s="27"/>
    </row>
    <row r="99" spans="1:9" ht="47.25" hidden="1" x14ac:dyDescent="0.25">
      <c r="A99" s="22" t="s">
        <v>26</v>
      </c>
      <c r="B99" s="22" t="s">
        <v>27</v>
      </c>
      <c r="C99" s="22" t="s">
        <v>168</v>
      </c>
      <c r="D99" s="23" t="s">
        <v>28</v>
      </c>
      <c r="E99" s="23" t="s">
        <v>29</v>
      </c>
      <c r="F99" s="23" t="s">
        <v>30</v>
      </c>
      <c r="G99" s="23" t="s">
        <v>31</v>
      </c>
      <c r="H99" s="23" t="s">
        <v>32</v>
      </c>
      <c r="I99" s="23" t="s">
        <v>33</v>
      </c>
    </row>
    <row r="100" spans="1:9" hidden="1" x14ac:dyDescent="0.25">
      <c r="A100" s="22" t="s">
        <v>71</v>
      </c>
      <c r="B100" s="22" t="s">
        <v>72</v>
      </c>
      <c r="C100" s="24"/>
      <c r="D100" s="25"/>
      <c r="E100" s="25"/>
      <c r="F100" s="25"/>
      <c r="G100" s="25"/>
      <c r="H100" s="25"/>
      <c r="I100" s="25"/>
    </row>
    <row r="101" spans="1:9" ht="31.5" hidden="1" x14ac:dyDescent="0.25">
      <c r="A101" s="24" t="s">
        <v>73</v>
      </c>
      <c r="B101" s="24" t="s">
        <v>74</v>
      </c>
      <c r="C101" s="24">
        <v>5400</v>
      </c>
      <c r="D101" s="25" t="s">
        <v>34</v>
      </c>
      <c r="E101" s="26"/>
      <c r="F101" s="25" t="str">
        <f>IF(ISBLANK(E101),"", PRODUCT(C101,E101))</f>
        <v/>
      </c>
      <c r="G101" s="26"/>
      <c r="H101" s="26"/>
      <c r="I101" s="26"/>
    </row>
    <row r="102" spans="1:9" hidden="1" x14ac:dyDescent="0.25">
      <c r="A102" s="24" t="s">
        <v>75</v>
      </c>
      <c r="B102" s="24" t="s">
        <v>76</v>
      </c>
      <c r="C102" s="24">
        <v>5400</v>
      </c>
      <c r="D102" s="25" t="s">
        <v>34</v>
      </c>
      <c r="E102" s="26"/>
      <c r="F102" s="25" t="str">
        <f>IF(ISBLANK(E102),"", PRODUCT(C102,E102))</f>
        <v/>
      </c>
      <c r="G102" s="26"/>
      <c r="H102" s="26"/>
      <c r="I102" s="26"/>
    </row>
    <row r="103" spans="1:9" ht="31.5" hidden="1" x14ac:dyDescent="0.25">
      <c r="E103" s="23" t="s">
        <v>35</v>
      </c>
      <c r="F103" s="23" t="str">
        <f>IF((SUMPRODUCT(--(F101:F102=""))&gt;0), "", ROUND(SUM(F101:F102),2))</f>
        <v/>
      </c>
      <c r="G103" s="13" t="str">
        <f>IF((SUMPRODUCT(--(F101:F102=""))&gt;0), "Neužpildytos visų objektų kainos", "")</f>
        <v>Neužpildytos visų objektų kainos</v>
      </c>
    </row>
    <row r="104" spans="1:9" ht="47.25" hidden="1" x14ac:dyDescent="0.25">
      <c r="C104" s="22" t="s">
        <v>36</v>
      </c>
      <c r="D104" s="26"/>
      <c r="E104" s="23" t="s">
        <v>37</v>
      </c>
      <c r="F104" s="23" t="str">
        <f>IF(OR(F103="",D104=""),"", ROUND(PRODUCT(D104,F103)/100,2))</f>
        <v/>
      </c>
      <c r="G104" s="13" t="str">
        <f>IF(D104="", "Nurodykite taikomą PVM dydį", "")</f>
        <v>Nurodykite taikomą PVM dydį</v>
      </c>
    </row>
    <row r="105" spans="1:9" hidden="1" x14ac:dyDescent="0.25">
      <c r="E105" s="23" t="s">
        <v>38</v>
      </c>
      <c r="F105" s="23">
        <f>IF(ISBLANK(F104), "", ROUND(SUM(F103:F104),2))</f>
        <v>0</v>
      </c>
    </row>
    <row r="106" spans="1:9" hidden="1" x14ac:dyDescent="0.25"/>
    <row r="107" spans="1:9" hidden="1" x14ac:dyDescent="0.25"/>
    <row r="109" spans="1:9" ht="31.5" x14ac:dyDescent="0.25">
      <c r="A109" s="15" t="s">
        <v>77</v>
      </c>
      <c r="B109" s="15" t="s">
        <v>78</v>
      </c>
    </row>
    <row r="111" spans="1:9" x14ac:dyDescent="0.25">
      <c r="A111" s="27" t="s">
        <v>25</v>
      </c>
      <c r="B111" s="27"/>
    </row>
    <row r="112" spans="1:9" ht="47.25" x14ac:dyDescent="0.25">
      <c r="A112" s="22" t="s">
        <v>26</v>
      </c>
      <c r="B112" s="22" t="s">
        <v>27</v>
      </c>
      <c r="C112" s="22" t="s">
        <v>168</v>
      </c>
      <c r="D112" s="23" t="s">
        <v>28</v>
      </c>
      <c r="E112" s="23" t="s">
        <v>29</v>
      </c>
      <c r="F112" s="23" t="s">
        <v>30</v>
      </c>
      <c r="G112" s="23" t="s">
        <v>31</v>
      </c>
      <c r="H112" s="23" t="s">
        <v>32</v>
      </c>
      <c r="I112" s="23" t="s">
        <v>33</v>
      </c>
    </row>
    <row r="113" spans="1:9" x14ac:dyDescent="0.25">
      <c r="A113" s="22" t="s">
        <v>79</v>
      </c>
      <c r="B113" s="22" t="s">
        <v>80</v>
      </c>
      <c r="C113" s="24"/>
      <c r="D113" s="25"/>
      <c r="E113" s="25"/>
      <c r="F113" s="25"/>
      <c r="G113" s="25"/>
      <c r="H113" s="25"/>
      <c r="I113" s="25"/>
    </row>
    <row r="114" spans="1:9" ht="31.5" x14ac:dyDescent="0.25">
      <c r="A114" s="24" t="s">
        <v>81</v>
      </c>
      <c r="B114" s="24" t="s">
        <v>80</v>
      </c>
      <c r="C114" s="24">
        <v>3750</v>
      </c>
      <c r="D114" s="25" t="s">
        <v>34</v>
      </c>
      <c r="E114" s="26">
        <v>0.2155</v>
      </c>
      <c r="F114" s="25">
        <f>IF(ISBLANK(E114),"", PRODUCT(C114,E114))</f>
        <v>808.125</v>
      </c>
      <c r="G114" s="26" t="s">
        <v>196</v>
      </c>
      <c r="H114" s="26">
        <v>1</v>
      </c>
      <c r="I114" s="26" t="s">
        <v>197</v>
      </c>
    </row>
    <row r="115" spans="1:9" x14ac:dyDescent="0.25">
      <c r="E115" s="23" t="s">
        <v>35</v>
      </c>
      <c r="F115" s="23">
        <f>IF(F114="","",ROUND(SUM(F114:F114),2))</f>
        <v>808.13</v>
      </c>
      <c r="G115" s="13" t="str">
        <f>IF(F114="","Neužpildytos visos objektų kainos","")</f>
        <v/>
      </c>
    </row>
    <row r="116" spans="1:9" ht="47.25" x14ac:dyDescent="0.25">
      <c r="C116" s="22" t="s">
        <v>36</v>
      </c>
      <c r="D116" s="26">
        <v>21</v>
      </c>
      <c r="E116" s="23" t="s">
        <v>37</v>
      </c>
      <c r="F116" s="23">
        <f>IF(OR(F115="",D116=""),"", ROUND(PRODUCT(D116,F115)/100,2))</f>
        <v>169.71</v>
      </c>
      <c r="G116" s="13" t="str">
        <f>IF(D116="", "Nurodykite taikomą PVM dydį", "")</f>
        <v/>
      </c>
    </row>
    <row r="117" spans="1:9" x14ac:dyDescent="0.25">
      <c r="E117" s="23" t="s">
        <v>38</v>
      </c>
      <c r="F117" s="23">
        <f>IF(ISBLANK(F116), "", ROUND(SUM(F115:F116),2))</f>
        <v>977.84</v>
      </c>
    </row>
    <row r="121" spans="1:9" x14ac:dyDescent="0.25">
      <c r="A121" s="15" t="s">
        <v>82</v>
      </c>
      <c r="B121" s="15" t="s">
        <v>83</v>
      </c>
    </row>
    <row r="123" spans="1:9" x14ac:dyDescent="0.25">
      <c r="A123" s="27" t="s">
        <v>25</v>
      </c>
      <c r="B123" s="27"/>
    </row>
    <row r="124" spans="1:9" ht="47.25" x14ac:dyDescent="0.25">
      <c r="A124" s="22" t="s">
        <v>26</v>
      </c>
      <c r="B124" s="22" t="s">
        <v>27</v>
      </c>
      <c r="C124" s="22" t="s">
        <v>168</v>
      </c>
      <c r="D124" s="23" t="s">
        <v>28</v>
      </c>
      <c r="E124" s="23" t="s">
        <v>29</v>
      </c>
      <c r="F124" s="23" t="s">
        <v>30</v>
      </c>
      <c r="G124" s="23" t="s">
        <v>31</v>
      </c>
      <c r="H124" s="23" t="s">
        <v>32</v>
      </c>
      <c r="I124" s="23" t="s">
        <v>33</v>
      </c>
    </row>
    <row r="125" spans="1:9" x14ac:dyDescent="0.25">
      <c r="A125" s="22" t="s">
        <v>84</v>
      </c>
      <c r="B125" s="22" t="s">
        <v>85</v>
      </c>
      <c r="C125" s="24"/>
      <c r="D125" s="25"/>
      <c r="E125" s="25"/>
      <c r="F125" s="25"/>
      <c r="G125" s="25"/>
      <c r="H125" s="25"/>
      <c r="I125" s="25"/>
    </row>
    <row r="126" spans="1:9" ht="47.25" x14ac:dyDescent="0.25">
      <c r="A126" s="24" t="s">
        <v>86</v>
      </c>
      <c r="B126" s="24" t="s">
        <v>85</v>
      </c>
      <c r="C126" s="24">
        <v>180</v>
      </c>
      <c r="D126" s="25" t="s">
        <v>34</v>
      </c>
      <c r="E126" s="26">
        <v>13.38</v>
      </c>
      <c r="F126" s="25">
        <f>IF(ISBLANK(E126),"", PRODUCT(C126,E126))</f>
        <v>2408.4</v>
      </c>
      <c r="G126" s="26" t="s">
        <v>174</v>
      </c>
      <c r="H126" s="26">
        <v>10</v>
      </c>
      <c r="I126" s="26" t="s">
        <v>175</v>
      </c>
    </row>
    <row r="127" spans="1:9" x14ac:dyDescent="0.25">
      <c r="E127" s="23" t="s">
        <v>35</v>
      </c>
      <c r="F127" s="23">
        <f>IF(F126="","",ROUND(SUM(F126:F126),2))</f>
        <v>2408.4</v>
      </c>
      <c r="G127" s="13" t="str">
        <f>IF(F126="","Neužpildytos visos objektų kainos","")</f>
        <v/>
      </c>
    </row>
    <row r="128" spans="1:9" ht="47.25" x14ac:dyDescent="0.25">
      <c r="C128" s="22" t="s">
        <v>36</v>
      </c>
      <c r="D128" s="26">
        <v>21</v>
      </c>
      <c r="E128" s="23" t="s">
        <v>37</v>
      </c>
      <c r="F128" s="23">
        <f>IF(OR(F127="",D128=""),"", ROUND(PRODUCT(D128,F127)/100,2))</f>
        <v>505.76</v>
      </c>
      <c r="G128" s="13" t="str">
        <f>IF(D128="", "Nurodykite taikomą PVM dydį", "")</f>
        <v/>
      </c>
    </row>
    <row r="129" spans="1:9" x14ac:dyDescent="0.25">
      <c r="E129" s="23" t="s">
        <v>38</v>
      </c>
      <c r="F129" s="23">
        <f>IF(ISBLANK(F128), "", ROUND(SUM(F127:F128),2))</f>
        <v>2914.16</v>
      </c>
    </row>
    <row r="132" spans="1:9" hidden="1" x14ac:dyDescent="0.25"/>
    <row r="133" spans="1:9" hidden="1" x14ac:dyDescent="0.25"/>
    <row r="134" spans="1:9" ht="31.5" hidden="1" x14ac:dyDescent="0.25">
      <c r="A134" s="15" t="s">
        <v>88</v>
      </c>
      <c r="B134" s="15" t="s">
        <v>89</v>
      </c>
    </row>
    <row r="135" spans="1:9" hidden="1" x14ac:dyDescent="0.25"/>
    <row r="136" spans="1:9" hidden="1" x14ac:dyDescent="0.25">
      <c r="A136" s="27" t="s">
        <v>25</v>
      </c>
      <c r="B136" s="27"/>
    </row>
    <row r="137" spans="1:9" ht="47.25" hidden="1" x14ac:dyDescent="0.25">
      <c r="A137" s="22" t="s">
        <v>26</v>
      </c>
      <c r="B137" s="22" t="s">
        <v>27</v>
      </c>
      <c r="C137" s="22" t="s">
        <v>168</v>
      </c>
      <c r="D137" s="23" t="s">
        <v>28</v>
      </c>
      <c r="E137" s="23" t="s">
        <v>29</v>
      </c>
      <c r="F137" s="23" t="s">
        <v>30</v>
      </c>
      <c r="G137" s="23" t="s">
        <v>31</v>
      </c>
      <c r="H137" s="23" t="s">
        <v>32</v>
      </c>
      <c r="I137" s="23" t="s">
        <v>33</v>
      </c>
    </row>
    <row r="138" spans="1:9" hidden="1" x14ac:dyDescent="0.25">
      <c r="A138" s="22" t="s">
        <v>90</v>
      </c>
      <c r="B138" s="22" t="s">
        <v>91</v>
      </c>
      <c r="C138" s="24"/>
      <c r="D138" s="25"/>
      <c r="E138" s="25"/>
      <c r="F138" s="25"/>
      <c r="G138" s="25"/>
      <c r="H138" s="25"/>
      <c r="I138" s="25"/>
    </row>
    <row r="139" spans="1:9" hidden="1" x14ac:dyDescent="0.25">
      <c r="A139" s="24" t="s">
        <v>92</v>
      </c>
      <c r="B139" s="24" t="s">
        <v>93</v>
      </c>
      <c r="C139" s="24">
        <v>300</v>
      </c>
      <c r="D139" s="25" t="s">
        <v>34</v>
      </c>
      <c r="E139" s="26"/>
      <c r="F139" s="25" t="str">
        <f>IF(ISBLANK(E139),"", PRODUCT(C139,E139))</f>
        <v/>
      </c>
      <c r="G139" s="26"/>
      <c r="H139" s="26"/>
      <c r="I139" s="26"/>
    </row>
    <row r="140" spans="1:9" hidden="1" x14ac:dyDescent="0.25">
      <c r="A140" s="24" t="s">
        <v>94</v>
      </c>
      <c r="B140" s="24" t="s">
        <v>95</v>
      </c>
      <c r="C140" s="24">
        <v>360</v>
      </c>
      <c r="D140" s="25" t="s">
        <v>34</v>
      </c>
      <c r="E140" s="26"/>
      <c r="F140" s="25" t="str">
        <f>IF(ISBLANK(E140),"", PRODUCT(C140,E140))</f>
        <v/>
      </c>
      <c r="G140" s="26"/>
      <c r="H140" s="26"/>
      <c r="I140" s="26"/>
    </row>
    <row r="141" spans="1:9" ht="31.5" hidden="1" x14ac:dyDescent="0.25">
      <c r="E141" s="23" t="s">
        <v>35</v>
      </c>
      <c r="F141" s="23" t="str">
        <f>IF((SUMPRODUCT(--(F139:F140=""))&gt;0), "", ROUND(SUM(F139:F140),2))</f>
        <v/>
      </c>
      <c r="G141" s="13" t="str">
        <f>IF((SUMPRODUCT(--(F139:F140=""))&gt;0), "Neužpildytos visų objektų kainos", "")</f>
        <v>Neužpildytos visų objektų kainos</v>
      </c>
    </row>
    <row r="142" spans="1:9" ht="47.25" hidden="1" x14ac:dyDescent="0.25">
      <c r="C142" s="22" t="s">
        <v>36</v>
      </c>
      <c r="D142" s="26"/>
      <c r="E142" s="23" t="s">
        <v>37</v>
      </c>
      <c r="F142" s="23" t="str">
        <f>IF(OR(F141="",D142=""),"", ROUND(PRODUCT(D142,F141)/100,2))</f>
        <v/>
      </c>
      <c r="G142" s="13" t="str">
        <f>IF(D142="", "Nurodykite taikomą PVM dydį", "")</f>
        <v>Nurodykite taikomą PVM dydį</v>
      </c>
    </row>
    <row r="143" spans="1:9" hidden="1" x14ac:dyDescent="0.25">
      <c r="E143" s="23" t="s">
        <v>38</v>
      </c>
      <c r="F143" s="23">
        <f>IF(ISBLANK(F142), "", ROUND(SUM(F141:F142),2))</f>
        <v>0</v>
      </c>
    </row>
    <row r="144" spans="1:9" hidden="1" x14ac:dyDescent="0.25"/>
    <row r="145" spans="1:9" hidden="1" x14ac:dyDescent="0.25"/>
    <row r="146" spans="1:9" hidden="1" x14ac:dyDescent="0.25"/>
    <row r="147" spans="1:9" ht="31.5" hidden="1" x14ac:dyDescent="0.25">
      <c r="A147" s="15" t="s">
        <v>96</v>
      </c>
      <c r="B147" s="15" t="s">
        <v>97</v>
      </c>
    </row>
    <row r="148" spans="1:9" hidden="1" x14ac:dyDescent="0.25"/>
    <row r="149" spans="1:9" hidden="1" x14ac:dyDescent="0.25">
      <c r="A149" s="27" t="s">
        <v>25</v>
      </c>
      <c r="B149" s="27"/>
    </row>
    <row r="150" spans="1:9" ht="47.25" hidden="1" x14ac:dyDescent="0.25">
      <c r="A150" s="22" t="s">
        <v>26</v>
      </c>
      <c r="B150" s="22" t="s">
        <v>27</v>
      </c>
      <c r="C150" s="22" t="s">
        <v>168</v>
      </c>
      <c r="D150" s="23" t="s">
        <v>28</v>
      </c>
      <c r="E150" s="23" t="s">
        <v>29</v>
      </c>
      <c r="F150" s="23" t="s">
        <v>30</v>
      </c>
      <c r="G150" s="23" t="s">
        <v>31</v>
      </c>
      <c r="H150" s="23" t="s">
        <v>32</v>
      </c>
      <c r="I150" s="23" t="s">
        <v>33</v>
      </c>
    </row>
    <row r="151" spans="1:9" ht="31.5" hidden="1" x14ac:dyDescent="0.25">
      <c r="A151" s="22" t="s">
        <v>98</v>
      </c>
      <c r="B151" s="22" t="s">
        <v>99</v>
      </c>
      <c r="C151" s="24"/>
      <c r="D151" s="25"/>
      <c r="E151" s="25"/>
      <c r="F151" s="25"/>
      <c r="G151" s="25"/>
      <c r="H151" s="25"/>
      <c r="I151" s="25"/>
    </row>
    <row r="152" spans="1:9" hidden="1" x14ac:dyDescent="0.25">
      <c r="A152" s="24" t="s">
        <v>100</v>
      </c>
      <c r="B152" s="24" t="s">
        <v>101</v>
      </c>
      <c r="C152" s="24">
        <v>48</v>
      </c>
      <c r="D152" s="25" t="s">
        <v>102</v>
      </c>
      <c r="E152" s="26"/>
      <c r="F152" s="25" t="str">
        <f>IF(ISBLANK(E152),"", PRODUCT(C152,E152))</f>
        <v/>
      </c>
      <c r="G152" s="26"/>
      <c r="H152" s="26"/>
      <c r="I152" s="26"/>
    </row>
    <row r="153" spans="1:9" hidden="1" x14ac:dyDescent="0.25">
      <c r="A153" s="24" t="s">
        <v>103</v>
      </c>
      <c r="B153" s="24" t="s">
        <v>104</v>
      </c>
      <c r="C153" s="24">
        <v>48</v>
      </c>
      <c r="D153" s="25" t="s">
        <v>102</v>
      </c>
      <c r="E153" s="26"/>
      <c r="F153" s="25" t="str">
        <f>IF(ISBLANK(E153),"", PRODUCT(C153,E153))</f>
        <v/>
      </c>
      <c r="G153" s="26"/>
      <c r="H153" s="26"/>
      <c r="I153" s="26"/>
    </row>
    <row r="154" spans="1:9" ht="31.5" hidden="1" x14ac:dyDescent="0.25">
      <c r="E154" s="23" t="s">
        <v>35</v>
      </c>
      <c r="F154" s="23" t="str">
        <f>IF((SUMPRODUCT(--(F152:F153=""))&gt;0), "", ROUND(SUM(F152:F153),2))</f>
        <v/>
      </c>
      <c r="G154" s="13" t="str">
        <f>IF((SUMPRODUCT(--(F152:F153=""))&gt;0), "Neužpildytos visų objektų kainos", "")</f>
        <v>Neužpildytos visų objektų kainos</v>
      </c>
    </row>
    <row r="155" spans="1:9" ht="47.25" hidden="1" x14ac:dyDescent="0.25">
      <c r="C155" s="22" t="s">
        <v>36</v>
      </c>
      <c r="D155" s="26"/>
      <c r="E155" s="23" t="s">
        <v>37</v>
      </c>
      <c r="F155" s="23" t="str">
        <f>IF(OR(F154="",D155=""),"", ROUND(PRODUCT(D155,F154)/100,2))</f>
        <v/>
      </c>
      <c r="G155" s="13" t="str">
        <f>IF(D155="", "Nurodykite taikomą PVM dydį", "")</f>
        <v>Nurodykite taikomą PVM dydį</v>
      </c>
    </row>
    <row r="156" spans="1:9" hidden="1" x14ac:dyDescent="0.25">
      <c r="E156" s="23" t="s">
        <v>38</v>
      </c>
      <c r="F156" s="23">
        <f>IF(ISBLANK(F155), "", ROUND(SUM(F154:F155),2))</f>
        <v>0</v>
      </c>
    </row>
    <row r="157" spans="1:9" hidden="1" x14ac:dyDescent="0.25"/>
    <row r="158" spans="1:9" hidden="1" x14ac:dyDescent="0.25"/>
    <row r="159" spans="1:9" hidden="1" x14ac:dyDescent="0.25"/>
    <row r="160" spans="1:9" ht="31.5" hidden="1" x14ac:dyDescent="0.25">
      <c r="A160" s="15" t="s">
        <v>105</v>
      </c>
      <c r="B160" s="15" t="s">
        <v>106</v>
      </c>
    </row>
    <row r="161" spans="1:9" hidden="1" x14ac:dyDescent="0.25"/>
    <row r="162" spans="1:9" hidden="1" x14ac:dyDescent="0.25">
      <c r="A162" s="27" t="s">
        <v>25</v>
      </c>
      <c r="B162" s="27"/>
    </row>
    <row r="163" spans="1:9" ht="47.25" hidden="1" x14ac:dyDescent="0.25">
      <c r="A163" s="22" t="s">
        <v>26</v>
      </c>
      <c r="B163" s="22" t="s">
        <v>27</v>
      </c>
      <c r="C163" s="22" t="s">
        <v>168</v>
      </c>
      <c r="D163" s="23" t="s">
        <v>28</v>
      </c>
      <c r="E163" s="23" t="s">
        <v>29</v>
      </c>
      <c r="F163" s="23" t="s">
        <v>30</v>
      </c>
      <c r="G163" s="23" t="s">
        <v>31</v>
      </c>
      <c r="H163" s="23" t="s">
        <v>32</v>
      </c>
      <c r="I163" s="23" t="s">
        <v>33</v>
      </c>
    </row>
    <row r="164" spans="1:9" hidden="1" x14ac:dyDescent="0.25">
      <c r="A164" s="22" t="s">
        <v>107</v>
      </c>
      <c r="B164" s="22" t="s">
        <v>108</v>
      </c>
      <c r="C164" s="24"/>
      <c r="D164" s="25"/>
      <c r="E164" s="25"/>
      <c r="F164" s="25"/>
      <c r="G164" s="25"/>
      <c r="H164" s="25"/>
      <c r="I164" s="25"/>
    </row>
    <row r="165" spans="1:9" hidden="1" x14ac:dyDescent="0.25">
      <c r="A165" s="24" t="s">
        <v>109</v>
      </c>
      <c r="B165" s="24" t="s">
        <v>108</v>
      </c>
      <c r="C165" s="24">
        <v>3</v>
      </c>
      <c r="D165" s="25" t="s">
        <v>87</v>
      </c>
      <c r="E165" s="26"/>
      <c r="F165" s="25" t="str">
        <f>IF(ISBLANK(E165),"", PRODUCT(C165,E165))</f>
        <v/>
      </c>
      <c r="G165" s="26"/>
      <c r="H165" s="26"/>
      <c r="I165" s="26"/>
    </row>
    <row r="166" spans="1:9" ht="31.5" hidden="1" x14ac:dyDescent="0.25">
      <c r="E166" s="23" t="s">
        <v>35</v>
      </c>
      <c r="F166" s="23" t="str">
        <f>IF(F165="","",ROUND(SUM(F165:F165),2))</f>
        <v/>
      </c>
      <c r="G166" s="13" t="str">
        <f>IF(F165="","Neužpildytos visos objektų kainos","")</f>
        <v>Neužpildytos visos objektų kainos</v>
      </c>
    </row>
    <row r="167" spans="1:9" ht="47.25" hidden="1" x14ac:dyDescent="0.25">
      <c r="C167" s="22" t="s">
        <v>36</v>
      </c>
      <c r="D167" s="26"/>
      <c r="E167" s="23" t="s">
        <v>37</v>
      </c>
      <c r="F167" s="23" t="str">
        <f>IF(OR(F166="",D167=""),"", ROUND(PRODUCT(D167,F166)/100,2))</f>
        <v/>
      </c>
      <c r="G167" s="13" t="str">
        <f>IF(D167="", "Nurodykite taikomą PVM dydį", "")</f>
        <v>Nurodykite taikomą PVM dydį</v>
      </c>
    </row>
    <row r="168" spans="1:9" hidden="1" x14ac:dyDescent="0.25">
      <c r="E168" s="23" t="s">
        <v>38</v>
      </c>
      <c r="F168" s="23">
        <f>IF(ISBLANK(F167), "", ROUND(SUM(F166:F167),2))</f>
        <v>0</v>
      </c>
    </row>
    <row r="169" spans="1:9" hidden="1" x14ac:dyDescent="0.25"/>
    <row r="170" spans="1:9" hidden="1" x14ac:dyDescent="0.25"/>
    <row r="171" spans="1:9" hidden="1" x14ac:dyDescent="0.25"/>
    <row r="172" spans="1:9" ht="31.5" hidden="1" x14ac:dyDescent="0.25">
      <c r="A172" s="15" t="s">
        <v>110</v>
      </c>
      <c r="B172" s="15" t="s">
        <v>111</v>
      </c>
    </row>
    <row r="173" spans="1:9" hidden="1" x14ac:dyDescent="0.25"/>
    <row r="174" spans="1:9" hidden="1" x14ac:dyDescent="0.25">
      <c r="A174" s="27" t="s">
        <v>25</v>
      </c>
      <c r="B174" s="27"/>
    </row>
    <row r="175" spans="1:9" ht="47.25" hidden="1" x14ac:dyDescent="0.25">
      <c r="A175" s="22" t="s">
        <v>26</v>
      </c>
      <c r="B175" s="22" t="s">
        <v>27</v>
      </c>
      <c r="C175" s="22" t="s">
        <v>168</v>
      </c>
      <c r="D175" s="23" t="s">
        <v>28</v>
      </c>
      <c r="E175" s="23" t="s">
        <v>29</v>
      </c>
      <c r="F175" s="23" t="s">
        <v>30</v>
      </c>
      <c r="G175" s="23" t="s">
        <v>31</v>
      </c>
      <c r="H175" s="23" t="s">
        <v>32</v>
      </c>
      <c r="I175" s="23" t="s">
        <v>33</v>
      </c>
    </row>
    <row r="176" spans="1:9" hidden="1" x14ac:dyDescent="0.25">
      <c r="A176" s="22" t="s">
        <v>112</v>
      </c>
      <c r="B176" s="22" t="s">
        <v>113</v>
      </c>
      <c r="C176" s="24"/>
      <c r="D176" s="25"/>
      <c r="E176" s="25"/>
      <c r="F176" s="25"/>
      <c r="G176" s="25"/>
      <c r="H176" s="25"/>
      <c r="I176" s="25"/>
    </row>
    <row r="177" spans="1:9" hidden="1" x14ac:dyDescent="0.25">
      <c r="A177" s="24" t="s">
        <v>114</v>
      </c>
      <c r="B177" s="24" t="s">
        <v>113</v>
      </c>
      <c r="C177" s="24">
        <v>600</v>
      </c>
      <c r="D177" s="25" t="s">
        <v>87</v>
      </c>
      <c r="E177" s="26"/>
      <c r="F177" s="25" t="str">
        <f>IF(ISBLANK(E177),"", PRODUCT(C177,E177))</f>
        <v/>
      </c>
      <c r="G177" s="26"/>
      <c r="H177" s="26"/>
      <c r="I177" s="26"/>
    </row>
    <row r="178" spans="1:9" ht="31.5" hidden="1" x14ac:dyDescent="0.25">
      <c r="E178" s="23" t="s">
        <v>35</v>
      </c>
      <c r="F178" s="23" t="str">
        <f>IF(F177="","",ROUND(SUM(F177:F177),2))</f>
        <v/>
      </c>
      <c r="G178" s="13" t="str">
        <f>IF(F177="","Neužpildytos visos objektų kainos","")</f>
        <v>Neužpildytos visos objektų kainos</v>
      </c>
    </row>
    <row r="179" spans="1:9" ht="47.25" hidden="1" x14ac:dyDescent="0.25">
      <c r="C179" s="22" t="s">
        <v>36</v>
      </c>
      <c r="D179" s="26"/>
      <c r="E179" s="23" t="s">
        <v>37</v>
      </c>
      <c r="F179" s="23" t="str">
        <f>IF(OR(F178="",D179=""),"", ROUND(PRODUCT(D179,F178)/100,2))</f>
        <v/>
      </c>
      <c r="G179" s="13" t="str">
        <f>IF(D179="", "Nurodykite taikomą PVM dydį", "")</f>
        <v>Nurodykite taikomą PVM dydį</v>
      </c>
    </row>
    <row r="180" spans="1:9" hidden="1" x14ac:dyDescent="0.25">
      <c r="E180" s="23" t="s">
        <v>38</v>
      </c>
      <c r="F180" s="23">
        <f>IF(ISBLANK(F179), "", ROUND(SUM(F178:F179),2))</f>
        <v>0</v>
      </c>
    </row>
    <row r="181" spans="1:9" hidden="1" x14ac:dyDescent="0.25"/>
    <row r="182" spans="1:9" hidden="1" x14ac:dyDescent="0.25"/>
    <row r="183" spans="1:9" hidden="1" x14ac:dyDescent="0.25"/>
    <row r="184" spans="1:9" ht="31.5" hidden="1" x14ac:dyDescent="0.25">
      <c r="A184" s="15" t="s">
        <v>115</v>
      </c>
      <c r="B184" s="15" t="s">
        <v>116</v>
      </c>
    </row>
    <row r="185" spans="1:9" hidden="1" x14ac:dyDescent="0.25"/>
    <row r="186" spans="1:9" hidden="1" x14ac:dyDescent="0.25">
      <c r="A186" s="27" t="s">
        <v>25</v>
      </c>
      <c r="B186" s="27"/>
    </row>
    <row r="187" spans="1:9" ht="47.25" hidden="1" x14ac:dyDescent="0.25">
      <c r="A187" s="22" t="s">
        <v>26</v>
      </c>
      <c r="B187" s="22" t="s">
        <v>27</v>
      </c>
      <c r="C187" s="22" t="s">
        <v>168</v>
      </c>
      <c r="D187" s="23" t="s">
        <v>28</v>
      </c>
      <c r="E187" s="23" t="s">
        <v>29</v>
      </c>
      <c r="F187" s="23" t="s">
        <v>30</v>
      </c>
      <c r="G187" s="23" t="s">
        <v>31</v>
      </c>
      <c r="H187" s="23" t="s">
        <v>32</v>
      </c>
      <c r="I187" s="23" t="s">
        <v>33</v>
      </c>
    </row>
    <row r="188" spans="1:9" hidden="1" x14ac:dyDescent="0.25">
      <c r="A188" s="22" t="s">
        <v>117</v>
      </c>
      <c r="B188" s="22" t="s">
        <v>118</v>
      </c>
      <c r="C188" s="24"/>
      <c r="D188" s="25"/>
      <c r="E188" s="25"/>
      <c r="F188" s="25"/>
      <c r="G188" s="25"/>
      <c r="H188" s="25"/>
      <c r="I188" s="25"/>
    </row>
    <row r="189" spans="1:9" hidden="1" x14ac:dyDescent="0.25">
      <c r="A189" s="24" t="s">
        <v>119</v>
      </c>
      <c r="B189" s="24" t="s">
        <v>118</v>
      </c>
      <c r="C189" s="24">
        <v>1425</v>
      </c>
      <c r="D189" s="25" t="s">
        <v>34</v>
      </c>
      <c r="E189" s="26"/>
      <c r="F189" s="25" t="str">
        <f>IF(ISBLANK(E189),"", PRODUCT(C189,E189))</f>
        <v/>
      </c>
      <c r="G189" s="26"/>
      <c r="H189" s="26"/>
      <c r="I189" s="26"/>
    </row>
    <row r="190" spans="1:9" ht="31.5" hidden="1" x14ac:dyDescent="0.25">
      <c r="E190" s="23" t="s">
        <v>35</v>
      </c>
      <c r="F190" s="23" t="str">
        <f>IF(F189="","",ROUND(SUM(F189:F189),2))</f>
        <v/>
      </c>
      <c r="G190" s="13" t="str">
        <f>IF(F189="","Neužpildytos visos objektų kainos","")</f>
        <v>Neužpildytos visos objektų kainos</v>
      </c>
    </row>
    <row r="191" spans="1:9" ht="47.25" hidden="1" x14ac:dyDescent="0.25">
      <c r="C191" s="22" t="s">
        <v>36</v>
      </c>
      <c r="D191" s="26"/>
      <c r="E191" s="23" t="s">
        <v>37</v>
      </c>
      <c r="F191" s="23" t="str">
        <f>IF(OR(F190="",D191=""),"", ROUND(PRODUCT(D191,F190)/100,2))</f>
        <v/>
      </c>
      <c r="G191" s="13" t="str">
        <f>IF(D191="", "Nurodykite taikomą PVM dydį", "")</f>
        <v>Nurodykite taikomą PVM dydį</v>
      </c>
    </row>
    <row r="192" spans="1:9" hidden="1" x14ac:dyDescent="0.25">
      <c r="E192" s="23" t="s">
        <v>38</v>
      </c>
      <c r="F192" s="23">
        <f>IF(ISBLANK(F191), "", ROUND(SUM(F190:F191),2))</f>
        <v>0</v>
      </c>
    </row>
    <row r="193" spans="1:9" hidden="1" x14ac:dyDescent="0.25"/>
    <row r="194" spans="1:9" hidden="1" x14ac:dyDescent="0.25"/>
    <row r="196" spans="1:9" ht="31.5" x14ac:dyDescent="0.25">
      <c r="A196" s="15" t="s">
        <v>120</v>
      </c>
      <c r="B196" s="15" t="s">
        <v>121</v>
      </c>
    </row>
    <row r="198" spans="1:9" x14ac:dyDescent="0.25">
      <c r="A198" s="27" t="s">
        <v>25</v>
      </c>
      <c r="B198" s="27"/>
    </row>
    <row r="199" spans="1:9" ht="69" customHeight="1" x14ac:dyDescent="0.25">
      <c r="A199" s="22" t="s">
        <v>26</v>
      </c>
      <c r="B199" s="22" t="s">
        <v>27</v>
      </c>
      <c r="C199" s="22" t="s">
        <v>168</v>
      </c>
      <c r="D199" s="23" t="s">
        <v>28</v>
      </c>
      <c r="E199" s="23" t="s">
        <v>29</v>
      </c>
      <c r="F199" s="23" t="s">
        <v>30</v>
      </c>
      <c r="G199" s="23" t="s">
        <v>31</v>
      </c>
      <c r="H199" s="23" t="s">
        <v>32</v>
      </c>
      <c r="I199" s="23" t="s">
        <v>33</v>
      </c>
    </row>
    <row r="200" spans="1:9" x14ac:dyDescent="0.25">
      <c r="A200" s="22" t="s">
        <v>122</v>
      </c>
      <c r="B200" s="22" t="s">
        <v>123</v>
      </c>
      <c r="C200" s="24"/>
      <c r="D200" s="25"/>
      <c r="E200" s="25"/>
      <c r="F200" s="25"/>
      <c r="G200" s="25"/>
      <c r="H200" s="25"/>
      <c r="I200" s="25"/>
    </row>
    <row r="201" spans="1:9" ht="70.5" customHeight="1" x14ac:dyDescent="0.25">
      <c r="A201" s="24" t="s">
        <v>124</v>
      </c>
      <c r="B201" s="24" t="s">
        <v>125</v>
      </c>
      <c r="C201" s="24">
        <v>1500</v>
      </c>
      <c r="D201" s="25" t="s">
        <v>34</v>
      </c>
      <c r="E201" s="26">
        <v>2.98</v>
      </c>
      <c r="F201" s="25">
        <f>IF(ISBLANK(E201),"", PRODUCT(C201,E201))</f>
        <v>4470</v>
      </c>
      <c r="G201" s="26" t="s">
        <v>170</v>
      </c>
      <c r="H201" s="26" t="s">
        <v>173</v>
      </c>
      <c r="I201" s="26" t="s">
        <v>169</v>
      </c>
    </row>
    <row r="202" spans="1:9" ht="81.75" customHeight="1" x14ac:dyDescent="0.25">
      <c r="A202" s="24" t="s">
        <v>126</v>
      </c>
      <c r="B202" s="24" t="s">
        <v>127</v>
      </c>
      <c r="C202" s="24">
        <v>480</v>
      </c>
      <c r="D202" s="25" t="s">
        <v>34</v>
      </c>
      <c r="E202" s="26">
        <v>7.19</v>
      </c>
      <c r="F202" s="25">
        <f>IF(ISBLANK(E202),"", PRODUCT(C202,E202))</f>
        <v>3451.2</v>
      </c>
      <c r="G202" s="26" t="s">
        <v>171</v>
      </c>
      <c r="H202" s="26" t="s">
        <v>172</v>
      </c>
      <c r="I202" s="26" t="s">
        <v>169</v>
      </c>
    </row>
    <row r="203" spans="1:9" x14ac:dyDescent="0.25">
      <c r="E203" s="23" t="s">
        <v>35</v>
      </c>
      <c r="F203" s="23">
        <f>IF((SUMPRODUCT(--(F201:F202=""))&gt;0), "", ROUND(SUM(F201:F202),2))</f>
        <v>7921.2</v>
      </c>
      <c r="G203" s="13" t="str">
        <f>IF((SUMPRODUCT(--(F201:F202=""))&gt;0), "Neužpildytos visų objektų kainos", "")</f>
        <v/>
      </c>
    </row>
    <row r="204" spans="1:9" ht="47.25" x14ac:dyDescent="0.25">
      <c r="C204" s="22" t="s">
        <v>36</v>
      </c>
      <c r="D204" s="26">
        <v>21</v>
      </c>
      <c r="E204" s="23" t="s">
        <v>37</v>
      </c>
      <c r="F204" s="23">
        <f>IF(OR(F203="",D204=""),"", ROUND(PRODUCT(D204,F203)/100,2))</f>
        <v>1663.45</v>
      </c>
      <c r="G204" s="13" t="str">
        <f>IF(D204="", "Nurodykite taikomą PVM dydį", "")</f>
        <v/>
      </c>
    </row>
    <row r="205" spans="1:9" x14ac:dyDescent="0.25">
      <c r="E205" s="23" t="s">
        <v>38</v>
      </c>
      <c r="F205" s="23">
        <f>IF(ISBLANK(F204), "", ROUND(SUM(F203:F204),2))</f>
        <v>9584.65</v>
      </c>
    </row>
    <row r="209" spans="1:9" ht="31.5" x14ac:dyDescent="0.25">
      <c r="A209" s="15" t="s">
        <v>128</v>
      </c>
      <c r="B209" s="15" t="s">
        <v>129</v>
      </c>
    </row>
    <row r="211" spans="1:9" x14ac:dyDescent="0.25">
      <c r="A211" s="27" t="s">
        <v>25</v>
      </c>
      <c r="B211" s="27"/>
    </row>
    <row r="212" spans="1:9" ht="47.25" x14ac:dyDescent="0.25">
      <c r="A212" s="22" t="s">
        <v>26</v>
      </c>
      <c r="B212" s="22" t="s">
        <v>27</v>
      </c>
      <c r="C212" s="22" t="s">
        <v>168</v>
      </c>
      <c r="D212" s="23" t="s">
        <v>28</v>
      </c>
      <c r="E212" s="23" t="s">
        <v>29</v>
      </c>
      <c r="F212" s="23" t="s">
        <v>30</v>
      </c>
      <c r="G212" s="23" t="s">
        <v>31</v>
      </c>
      <c r="H212" s="23" t="s">
        <v>32</v>
      </c>
      <c r="I212" s="23" t="s">
        <v>33</v>
      </c>
    </row>
    <row r="213" spans="1:9" x14ac:dyDescent="0.25">
      <c r="A213" s="22" t="s">
        <v>130</v>
      </c>
      <c r="B213" s="22" t="s">
        <v>131</v>
      </c>
      <c r="C213" s="24"/>
      <c r="D213" s="25"/>
      <c r="E213" s="25"/>
      <c r="F213" s="25"/>
      <c r="G213" s="25"/>
      <c r="H213" s="25"/>
      <c r="I213" s="25"/>
    </row>
    <row r="214" spans="1:9" ht="47.25" x14ac:dyDescent="0.25">
      <c r="A214" s="24" t="s">
        <v>132</v>
      </c>
      <c r="B214" s="24" t="s">
        <v>131</v>
      </c>
      <c r="C214" s="24">
        <v>150</v>
      </c>
      <c r="D214" s="25" t="s">
        <v>34</v>
      </c>
      <c r="E214" s="26">
        <v>9.25</v>
      </c>
      <c r="F214" s="25">
        <f>IF(ISBLANK(E214),"", PRODUCT(C214,E214))</f>
        <v>1387.5</v>
      </c>
      <c r="G214" s="26" t="s">
        <v>198</v>
      </c>
      <c r="H214" s="26" t="s">
        <v>199</v>
      </c>
      <c r="I214" s="26" t="s">
        <v>207</v>
      </c>
    </row>
    <row r="215" spans="1:9" x14ac:dyDescent="0.25">
      <c r="E215" s="23" t="s">
        <v>35</v>
      </c>
      <c r="F215" s="23">
        <f>IF(F214="","",ROUND(SUM(F214:F214),2))</f>
        <v>1387.5</v>
      </c>
      <c r="G215" s="13" t="str">
        <f>IF(F214="","Neužpildytos visos objektų kainos","")</f>
        <v/>
      </c>
    </row>
    <row r="216" spans="1:9" ht="47.25" x14ac:dyDescent="0.25">
      <c r="C216" s="22" t="s">
        <v>36</v>
      </c>
      <c r="D216" s="26">
        <v>21</v>
      </c>
      <c r="E216" s="23" t="s">
        <v>37</v>
      </c>
      <c r="F216" s="23">
        <f>IF(OR(F215="",D216=""),"", ROUND(PRODUCT(D216,F215)/100,2))</f>
        <v>291.38</v>
      </c>
      <c r="G216" s="13" t="str">
        <f>IF(D216="", "Nurodykite taikomą PVM dydį", "")</f>
        <v/>
      </c>
    </row>
    <row r="217" spans="1:9" x14ac:dyDescent="0.25">
      <c r="E217" s="23" t="s">
        <v>38</v>
      </c>
      <c r="F217" s="23">
        <f>IF(ISBLANK(F216), "", ROUND(SUM(F215:F216),2))</f>
        <v>1678.88</v>
      </c>
    </row>
    <row r="220" spans="1:9" ht="31.5" x14ac:dyDescent="0.25">
      <c r="A220" s="15" t="s">
        <v>133</v>
      </c>
      <c r="B220" s="15" t="s">
        <v>134</v>
      </c>
    </row>
    <row r="222" spans="1:9" x14ac:dyDescent="0.25">
      <c r="A222" s="27" t="s">
        <v>25</v>
      </c>
      <c r="B222" s="27"/>
    </row>
    <row r="223" spans="1:9" ht="47.25" x14ac:dyDescent="0.25">
      <c r="A223" s="22" t="s">
        <v>26</v>
      </c>
      <c r="B223" s="22" t="s">
        <v>27</v>
      </c>
      <c r="C223" s="22" t="s">
        <v>168</v>
      </c>
      <c r="D223" s="23" t="s">
        <v>28</v>
      </c>
      <c r="E223" s="23" t="s">
        <v>29</v>
      </c>
      <c r="F223" s="23" t="s">
        <v>30</v>
      </c>
      <c r="G223" s="23" t="s">
        <v>31</v>
      </c>
      <c r="H223" s="23" t="s">
        <v>32</v>
      </c>
      <c r="I223" s="23" t="s">
        <v>33</v>
      </c>
    </row>
    <row r="224" spans="1:9" x14ac:dyDescent="0.25">
      <c r="A224" s="22" t="s">
        <v>135</v>
      </c>
      <c r="B224" s="22" t="s">
        <v>136</v>
      </c>
      <c r="C224" s="24"/>
      <c r="D224" s="25"/>
      <c r="E224" s="25"/>
      <c r="F224" s="25"/>
      <c r="G224" s="25"/>
      <c r="H224" s="25"/>
      <c r="I224" s="25"/>
    </row>
    <row r="225" spans="1:9" ht="31.5" x14ac:dyDescent="0.25">
      <c r="A225" s="24" t="s">
        <v>137</v>
      </c>
      <c r="B225" s="24" t="s">
        <v>138</v>
      </c>
      <c r="C225" s="24">
        <v>48</v>
      </c>
      <c r="D225" s="25" t="s">
        <v>34</v>
      </c>
      <c r="E225" s="26">
        <v>3.5</v>
      </c>
      <c r="F225" s="25">
        <f>IF(ISBLANK(E225),"", PRODUCT(C225,E225))</f>
        <v>168</v>
      </c>
      <c r="G225" s="26" t="s">
        <v>176</v>
      </c>
      <c r="H225" s="26" t="s">
        <v>177</v>
      </c>
      <c r="I225" s="26" t="s">
        <v>208</v>
      </c>
    </row>
    <row r="226" spans="1:9" ht="31.5" x14ac:dyDescent="0.25">
      <c r="A226" s="24" t="s">
        <v>139</v>
      </c>
      <c r="B226" s="24" t="s">
        <v>140</v>
      </c>
      <c r="C226" s="24">
        <v>15</v>
      </c>
      <c r="D226" s="25" t="s">
        <v>34</v>
      </c>
      <c r="E226" s="26">
        <v>1.1000000000000001</v>
      </c>
      <c r="F226" s="25">
        <f>IF(ISBLANK(E226),"", PRODUCT(C226,E226))</f>
        <v>16.5</v>
      </c>
      <c r="G226" s="26" t="s">
        <v>178</v>
      </c>
      <c r="H226" s="26" t="s">
        <v>179</v>
      </c>
      <c r="I226" s="26" t="s">
        <v>208</v>
      </c>
    </row>
    <row r="227" spans="1:9" x14ac:dyDescent="0.25">
      <c r="E227" s="23" t="s">
        <v>35</v>
      </c>
      <c r="F227" s="23">
        <f>IF((SUMPRODUCT(--(F225:F226=""))&gt;0), "", ROUND(SUM(F225:F226),2))</f>
        <v>184.5</v>
      </c>
      <c r="G227" s="13" t="str">
        <f>IF((SUMPRODUCT(--(F225:F226=""))&gt;0), "Neužpildytos visų objektų kainos", "")</f>
        <v/>
      </c>
    </row>
    <row r="228" spans="1:9" ht="47.25" x14ac:dyDescent="0.25">
      <c r="C228" s="22" t="s">
        <v>36</v>
      </c>
      <c r="D228" s="26">
        <v>21</v>
      </c>
      <c r="E228" s="23" t="s">
        <v>37</v>
      </c>
      <c r="F228" s="23">
        <f>IF(OR(F227="",D228=""),"", ROUND(PRODUCT(D228,F227)/100,2))</f>
        <v>38.75</v>
      </c>
      <c r="G228" s="13" t="str">
        <f>IF(D228="", "Nurodykite taikomą PVM dydį", "")</f>
        <v/>
      </c>
    </row>
    <row r="229" spans="1:9" x14ac:dyDescent="0.25">
      <c r="E229" s="23" t="s">
        <v>38</v>
      </c>
      <c r="F229" s="23">
        <f>IF(ISBLANK(F228), "", ROUND(SUM(F227:F228),2))</f>
        <v>223.25</v>
      </c>
    </row>
  </sheetData>
  <mergeCells count="47">
    <mergeCell ref="A27:F27"/>
    <mergeCell ref="A26:F26"/>
    <mergeCell ref="C19:F19"/>
    <mergeCell ref="A19:B19"/>
    <mergeCell ref="A30:F30"/>
    <mergeCell ref="A31:F31"/>
    <mergeCell ref="A36:B36"/>
    <mergeCell ref="A48:B48"/>
    <mergeCell ref="A60:B60"/>
    <mergeCell ref="A72:B72"/>
    <mergeCell ref="A86:B86"/>
    <mergeCell ref="A98:B98"/>
    <mergeCell ref="A111:B111"/>
    <mergeCell ref="A123:B123"/>
    <mergeCell ref="A13:B13"/>
    <mergeCell ref="A25:F25"/>
    <mergeCell ref="C13:F13"/>
    <mergeCell ref="C18:F18"/>
    <mergeCell ref="A16:B16"/>
    <mergeCell ref="A23:F23"/>
    <mergeCell ref="C15:F15"/>
    <mergeCell ref="A18:B18"/>
    <mergeCell ref="C17:F17"/>
    <mergeCell ref="A15:B15"/>
    <mergeCell ref="A2:B2"/>
    <mergeCell ref="A4:B4"/>
    <mergeCell ref="A29:F29"/>
    <mergeCell ref="C14:F14"/>
    <mergeCell ref="A12:B12"/>
    <mergeCell ref="A21:B21"/>
    <mergeCell ref="A28:F28"/>
    <mergeCell ref="C20:F20"/>
    <mergeCell ref="C16:F16"/>
    <mergeCell ref="A14:B14"/>
    <mergeCell ref="A17:B17"/>
    <mergeCell ref="A24:F24"/>
    <mergeCell ref="A20:B20"/>
    <mergeCell ref="C12:F12"/>
    <mergeCell ref="C21:F21"/>
    <mergeCell ref="A136:B136"/>
    <mergeCell ref="A149:B149"/>
    <mergeCell ref="A162:B162"/>
    <mergeCell ref="A174:B174"/>
    <mergeCell ref="A186:B186"/>
    <mergeCell ref="A198:B198"/>
    <mergeCell ref="A211:B211"/>
    <mergeCell ref="A222:B222"/>
  </mergeCells>
  <pageMargins left="0.25" right="0.25"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election activeCell="H42" sqref="H42:J42"/>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61" t="s">
        <v>141</v>
      </c>
      <c r="B2" s="56"/>
      <c r="C2" s="56"/>
      <c r="D2" s="56"/>
      <c r="E2" s="56"/>
      <c r="F2" s="56"/>
      <c r="G2" s="56"/>
      <c r="H2" s="56"/>
      <c r="I2" s="56"/>
      <c r="J2" s="56"/>
      <c r="K2" s="56"/>
    </row>
    <row r="3" spans="1:11" x14ac:dyDescent="0.25">
      <c r="A3" s="56"/>
      <c r="B3" s="56"/>
      <c r="C3" s="56"/>
      <c r="D3" s="56"/>
      <c r="E3" s="56"/>
      <c r="F3" s="56"/>
      <c r="G3" s="56"/>
      <c r="H3" s="56"/>
      <c r="I3" s="56"/>
      <c r="J3" s="56"/>
      <c r="K3" s="56"/>
    </row>
    <row r="4" spans="1:11" ht="15.95" customHeight="1" thickBot="1" x14ac:dyDescent="0.3">
      <c r="A4" s="1"/>
      <c r="B4" s="1"/>
      <c r="C4" s="1"/>
      <c r="D4" s="1"/>
      <c r="E4" s="1"/>
      <c r="F4" s="1"/>
      <c r="G4" s="1"/>
      <c r="H4" s="1"/>
      <c r="I4" s="1"/>
      <c r="J4" s="1"/>
    </row>
    <row r="5" spans="1:11" ht="48" customHeight="1" x14ac:dyDescent="0.25">
      <c r="A5" s="63" t="s">
        <v>142</v>
      </c>
      <c r="B5" s="46"/>
      <c r="C5" s="44" t="s">
        <v>143</v>
      </c>
      <c r="D5" s="45"/>
      <c r="E5" s="46"/>
      <c r="F5" s="44" t="s">
        <v>144</v>
      </c>
      <c r="G5" s="45"/>
      <c r="H5" s="46"/>
      <c r="I5" s="44" t="s">
        <v>145</v>
      </c>
      <c r="J5" s="46"/>
      <c r="K5" s="2" t="s">
        <v>146</v>
      </c>
    </row>
    <row r="6" spans="1:11" ht="48.95" customHeight="1" x14ac:dyDescent="0.25">
      <c r="A6" s="50" t="s">
        <v>192</v>
      </c>
      <c r="B6" s="49"/>
      <c r="C6" s="51" t="s">
        <v>192</v>
      </c>
      <c r="D6" s="48"/>
      <c r="E6" s="49"/>
      <c r="F6" s="51" t="s">
        <v>192</v>
      </c>
      <c r="G6" s="48"/>
      <c r="H6" s="49"/>
      <c r="I6" s="51" t="s">
        <v>192</v>
      </c>
      <c r="J6" s="49"/>
      <c r="K6" s="7" t="s">
        <v>192</v>
      </c>
    </row>
    <row r="7" spans="1:11" ht="48.95" customHeight="1" x14ac:dyDescent="0.25">
      <c r="A7" s="50"/>
      <c r="B7" s="49"/>
      <c r="C7" s="51"/>
      <c r="D7" s="48"/>
      <c r="E7" s="49"/>
      <c r="F7" s="51"/>
      <c r="G7" s="48"/>
      <c r="H7" s="49"/>
      <c r="I7" s="51"/>
      <c r="J7" s="49"/>
      <c r="K7" s="7"/>
    </row>
    <row r="8" spans="1:11" ht="48.95" customHeight="1" x14ac:dyDescent="0.25">
      <c r="A8" s="50"/>
      <c r="B8" s="49"/>
      <c r="C8" s="51"/>
      <c r="D8" s="48"/>
      <c r="E8" s="49"/>
      <c r="F8" s="51"/>
      <c r="G8" s="48"/>
      <c r="H8" s="49"/>
      <c r="I8" s="51"/>
      <c r="J8" s="49"/>
      <c r="K8" s="7"/>
    </row>
    <row r="9" spans="1:11" ht="48.95" customHeight="1" x14ac:dyDescent="0.25">
      <c r="A9" s="50"/>
      <c r="B9" s="49"/>
      <c r="C9" s="51"/>
      <c r="D9" s="48"/>
      <c r="E9" s="49"/>
      <c r="F9" s="51"/>
      <c r="G9" s="48"/>
      <c r="H9" s="49"/>
      <c r="I9" s="51"/>
      <c r="J9" s="49"/>
      <c r="K9" s="7"/>
    </row>
    <row r="10" spans="1:11" ht="48.95" customHeight="1" x14ac:dyDescent="0.25">
      <c r="A10" s="50"/>
      <c r="B10" s="49"/>
      <c r="C10" s="51"/>
      <c r="D10" s="48"/>
      <c r="E10" s="49"/>
      <c r="F10" s="51"/>
      <c r="G10" s="48"/>
      <c r="H10" s="49"/>
      <c r="I10" s="51"/>
      <c r="J10" s="49"/>
      <c r="K10" s="7"/>
    </row>
    <row r="11" spans="1:11" ht="48.95" customHeight="1" x14ac:dyDescent="0.25">
      <c r="A11" s="50"/>
      <c r="B11" s="49"/>
      <c r="C11" s="51"/>
      <c r="D11" s="48"/>
      <c r="E11" s="49"/>
      <c r="F11" s="51"/>
      <c r="G11" s="48"/>
      <c r="H11" s="49"/>
      <c r="I11" s="51"/>
      <c r="J11" s="49"/>
      <c r="K11" s="7"/>
    </row>
    <row r="12" spans="1:11" ht="48.95" customHeight="1" x14ac:dyDescent="0.25">
      <c r="A12" s="50"/>
      <c r="B12" s="49"/>
      <c r="C12" s="51"/>
      <c r="D12" s="48"/>
      <c r="E12" s="49"/>
      <c r="F12" s="51"/>
      <c r="G12" s="48"/>
      <c r="H12" s="49"/>
      <c r="I12" s="51"/>
      <c r="J12" s="49"/>
      <c r="K12" s="7"/>
    </row>
    <row r="13" spans="1:11" ht="48.95" customHeight="1" x14ac:dyDescent="0.25">
      <c r="A13" s="50"/>
      <c r="B13" s="49"/>
      <c r="C13" s="51"/>
      <c r="D13" s="48"/>
      <c r="E13" s="49"/>
      <c r="F13" s="51"/>
      <c r="G13" s="48"/>
      <c r="H13" s="49"/>
      <c r="I13" s="51"/>
      <c r="J13" s="49"/>
      <c r="K13" s="7"/>
    </row>
    <row r="14" spans="1:11" ht="48.95" customHeight="1" x14ac:dyDescent="0.25">
      <c r="A14" s="50"/>
      <c r="B14" s="49"/>
      <c r="C14" s="51"/>
      <c r="D14" s="48"/>
      <c r="E14" s="49"/>
      <c r="F14" s="51"/>
      <c r="G14" s="48"/>
      <c r="H14" s="49"/>
      <c r="I14" s="51"/>
      <c r="J14" s="49"/>
      <c r="K14" s="7"/>
    </row>
    <row r="15" spans="1:11" ht="48" customHeight="1" thickBot="1" x14ac:dyDescent="0.3">
      <c r="A15" s="69"/>
      <c r="B15" s="54"/>
      <c r="C15" s="52"/>
      <c r="D15" s="53"/>
      <c r="E15" s="54"/>
      <c r="F15" s="52"/>
      <c r="G15" s="53"/>
      <c r="H15" s="54"/>
      <c r="I15" s="52"/>
      <c r="J15" s="54"/>
      <c r="K15" s="8"/>
    </row>
    <row r="16" spans="1:11" ht="18.95" customHeight="1" x14ac:dyDescent="0.25">
      <c r="A16" s="3"/>
      <c r="B16" s="3"/>
      <c r="C16" s="3"/>
      <c r="D16" s="3"/>
      <c r="E16" s="3"/>
      <c r="F16" s="3"/>
      <c r="G16" s="3"/>
      <c r="H16" s="3"/>
      <c r="I16" s="3"/>
      <c r="J16" s="3"/>
      <c r="K16" s="4"/>
    </row>
    <row r="17" spans="1:11" ht="48.95" customHeight="1" x14ac:dyDescent="0.25">
      <c r="A17" s="60" t="s">
        <v>147</v>
      </c>
      <c r="B17" s="56"/>
      <c r="C17" s="56"/>
      <c r="D17" s="56"/>
      <c r="E17" s="56"/>
      <c r="F17" s="56"/>
      <c r="G17" s="56"/>
      <c r="H17" s="56"/>
      <c r="I17" s="56"/>
      <c r="J17" s="56"/>
      <c r="K17" s="56"/>
    </row>
    <row r="18" spans="1:11" ht="15.95" customHeight="1" thickBot="1" x14ac:dyDescent="0.3">
      <c r="A18" s="3"/>
      <c r="B18" s="3"/>
      <c r="C18" s="3"/>
      <c r="D18" s="3"/>
      <c r="E18" s="3"/>
      <c r="F18" s="3"/>
      <c r="G18" s="3"/>
      <c r="H18" s="3"/>
      <c r="I18" s="3"/>
      <c r="J18" s="3"/>
      <c r="K18" s="4"/>
    </row>
    <row r="19" spans="1:11" ht="48.95" customHeight="1" x14ac:dyDescent="0.25">
      <c r="A19" s="63" t="s">
        <v>27</v>
      </c>
      <c r="B19" s="46"/>
      <c r="C19" s="44" t="s">
        <v>143</v>
      </c>
      <c r="D19" s="45"/>
      <c r="E19" s="46"/>
      <c r="F19" s="44" t="s">
        <v>148</v>
      </c>
      <c r="G19" s="45"/>
      <c r="H19" s="46"/>
      <c r="I19" s="67" t="s">
        <v>145</v>
      </c>
      <c r="J19" s="68"/>
      <c r="K19" s="4"/>
    </row>
    <row r="20" spans="1:11" ht="48.95" customHeight="1" x14ac:dyDescent="0.25">
      <c r="A20" s="50" t="s">
        <v>192</v>
      </c>
      <c r="B20" s="49"/>
      <c r="C20" s="51" t="s">
        <v>192</v>
      </c>
      <c r="D20" s="48"/>
      <c r="E20" s="49"/>
      <c r="F20" s="51" t="s">
        <v>192</v>
      </c>
      <c r="G20" s="48"/>
      <c r="H20" s="49"/>
      <c r="I20" s="57" t="s">
        <v>192</v>
      </c>
      <c r="J20" s="58"/>
      <c r="K20" s="4"/>
    </row>
    <row r="21" spans="1:11" ht="48.95" customHeight="1" x14ac:dyDescent="0.25">
      <c r="A21" s="50"/>
      <c r="B21" s="49"/>
      <c r="C21" s="51"/>
      <c r="D21" s="48"/>
      <c r="E21" s="49"/>
      <c r="F21" s="51"/>
      <c r="G21" s="48"/>
      <c r="H21" s="49"/>
      <c r="I21" s="57"/>
      <c r="J21" s="58"/>
      <c r="K21" s="4"/>
    </row>
    <row r="22" spans="1:11" ht="48.95" customHeight="1" x14ac:dyDescent="0.25">
      <c r="A22" s="50"/>
      <c r="B22" s="49"/>
      <c r="C22" s="51"/>
      <c r="D22" s="48"/>
      <c r="E22" s="49"/>
      <c r="F22" s="51"/>
      <c r="G22" s="48"/>
      <c r="H22" s="49"/>
      <c r="I22" s="57"/>
      <c r="J22" s="58"/>
      <c r="K22" s="4"/>
    </row>
    <row r="23" spans="1:11" ht="48.95" customHeight="1" x14ac:dyDescent="0.25">
      <c r="A23" s="50"/>
      <c r="B23" s="49"/>
      <c r="C23" s="51"/>
      <c r="D23" s="48"/>
      <c r="E23" s="49"/>
      <c r="F23" s="51"/>
      <c r="G23" s="48"/>
      <c r="H23" s="49"/>
      <c r="I23" s="57"/>
      <c r="J23" s="58"/>
      <c r="K23" s="4"/>
    </row>
    <row r="24" spans="1:11" ht="48.95" customHeight="1" x14ac:dyDescent="0.25">
      <c r="A24" s="50"/>
      <c r="B24" s="49"/>
      <c r="C24" s="51"/>
      <c r="D24" s="48"/>
      <c r="E24" s="49"/>
      <c r="F24" s="51"/>
      <c r="G24" s="48"/>
      <c r="H24" s="49"/>
      <c r="I24" s="57"/>
      <c r="J24" s="58"/>
      <c r="K24" s="4"/>
    </row>
    <row r="25" spans="1:11" ht="48.95" customHeight="1" x14ac:dyDescent="0.25">
      <c r="A25" s="50"/>
      <c r="B25" s="49"/>
      <c r="C25" s="51"/>
      <c r="D25" s="48"/>
      <c r="E25" s="49"/>
      <c r="F25" s="51"/>
      <c r="G25" s="48"/>
      <c r="H25" s="49"/>
      <c r="I25" s="57"/>
      <c r="J25" s="58"/>
      <c r="K25" s="4"/>
    </row>
    <row r="26" spans="1:11" ht="48.95" customHeight="1" x14ac:dyDescent="0.25">
      <c r="A26" s="50"/>
      <c r="B26" s="49"/>
      <c r="C26" s="51"/>
      <c r="D26" s="48"/>
      <c r="E26" s="49"/>
      <c r="F26" s="51"/>
      <c r="G26" s="48"/>
      <c r="H26" s="49"/>
      <c r="I26" s="57"/>
      <c r="J26" s="58"/>
      <c r="K26" s="4"/>
    </row>
    <row r="27" spans="1:11" ht="48.95" customHeight="1" x14ac:dyDescent="0.25">
      <c r="A27" s="50"/>
      <c r="B27" s="49"/>
      <c r="C27" s="51"/>
      <c r="D27" s="48"/>
      <c r="E27" s="49"/>
      <c r="F27" s="51"/>
      <c r="G27" s="48"/>
      <c r="H27" s="49"/>
      <c r="I27" s="57"/>
      <c r="J27" s="58"/>
      <c r="K27" s="4"/>
    </row>
    <row r="28" spans="1:11" ht="48.95" customHeight="1" x14ac:dyDescent="0.25">
      <c r="A28" s="50"/>
      <c r="B28" s="49"/>
      <c r="C28" s="51"/>
      <c r="D28" s="48"/>
      <c r="E28" s="49"/>
      <c r="F28" s="51"/>
      <c r="G28" s="48"/>
      <c r="H28" s="49"/>
      <c r="I28" s="57"/>
      <c r="J28" s="58"/>
      <c r="K28" s="4"/>
    </row>
    <row r="29" spans="1:11" ht="48.95" customHeight="1" x14ac:dyDescent="0.25">
      <c r="A29" s="50"/>
      <c r="B29" s="49"/>
      <c r="C29" s="51"/>
      <c r="D29" s="48"/>
      <c r="E29" s="49"/>
      <c r="F29" s="51"/>
      <c r="G29" s="48"/>
      <c r="H29" s="49"/>
      <c r="I29" s="57"/>
      <c r="J29" s="58"/>
      <c r="K29" s="4"/>
    </row>
    <row r="31" spans="1:11" ht="33" customHeight="1" x14ac:dyDescent="0.25">
      <c r="A31" s="65"/>
      <c r="B31" s="56"/>
      <c r="C31" s="56"/>
      <c r="D31" s="56"/>
      <c r="E31" s="56"/>
      <c r="F31" s="56"/>
      <c r="G31" s="56"/>
      <c r="H31" s="56"/>
      <c r="I31" s="56"/>
      <c r="J31" s="56"/>
    </row>
    <row r="33" spans="1:10" ht="15.95" customHeight="1" x14ac:dyDescent="0.25">
      <c r="A33" s="55" t="s">
        <v>149</v>
      </c>
      <c r="B33" s="56"/>
      <c r="C33" s="56"/>
      <c r="D33" s="56"/>
      <c r="E33" s="56"/>
      <c r="F33" s="56"/>
      <c r="G33" s="56"/>
      <c r="H33" s="56"/>
      <c r="I33" s="56"/>
      <c r="J33" s="56"/>
    </row>
    <row r="34" spans="1:10" ht="15.95" customHeight="1" thickBot="1" x14ac:dyDescent="0.3"/>
    <row r="35" spans="1:10" ht="15.95" customHeight="1" x14ac:dyDescent="0.25">
      <c r="A35" s="6" t="s">
        <v>26</v>
      </c>
      <c r="B35" s="70" t="s">
        <v>150</v>
      </c>
      <c r="C35" s="45"/>
      <c r="D35" s="45"/>
      <c r="E35" s="45"/>
      <c r="F35" s="45"/>
      <c r="G35" s="46"/>
      <c r="H35" s="71" t="s">
        <v>151</v>
      </c>
      <c r="I35" s="45"/>
      <c r="J35" s="68"/>
    </row>
    <row r="36" spans="1:10" ht="48" customHeight="1" x14ac:dyDescent="0.25">
      <c r="A36" s="9" t="s">
        <v>152</v>
      </c>
      <c r="B36" s="47" t="s">
        <v>153</v>
      </c>
      <c r="C36" s="48"/>
      <c r="D36" s="48"/>
      <c r="E36" s="48"/>
      <c r="F36" s="48"/>
      <c r="G36" s="49"/>
      <c r="H36" s="59" t="s">
        <v>200</v>
      </c>
      <c r="I36" s="48"/>
      <c r="J36" s="58"/>
    </row>
    <row r="37" spans="1:10" ht="48" customHeight="1" x14ac:dyDescent="0.25">
      <c r="A37" s="9" t="s">
        <v>154</v>
      </c>
      <c r="B37" s="47" t="s">
        <v>155</v>
      </c>
      <c r="C37" s="48"/>
      <c r="D37" s="48"/>
      <c r="E37" s="48"/>
      <c r="F37" s="48"/>
      <c r="G37" s="49"/>
      <c r="H37" s="59" t="s">
        <v>201</v>
      </c>
      <c r="I37" s="48"/>
      <c r="J37" s="58"/>
    </row>
    <row r="38" spans="1:10" ht="48" customHeight="1" x14ac:dyDescent="0.25">
      <c r="A38" s="9" t="s">
        <v>156</v>
      </c>
      <c r="B38" s="47" t="s">
        <v>157</v>
      </c>
      <c r="C38" s="48"/>
      <c r="D38" s="48"/>
      <c r="E38" s="48"/>
      <c r="F38" s="48"/>
      <c r="G38" s="49"/>
      <c r="H38" s="59" t="s">
        <v>200</v>
      </c>
      <c r="I38" s="48"/>
      <c r="J38" s="58"/>
    </row>
    <row r="39" spans="1:10" ht="48" customHeight="1" x14ac:dyDescent="0.25">
      <c r="A39" s="9" t="s">
        <v>158</v>
      </c>
      <c r="B39" s="47" t="s">
        <v>159</v>
      </c>
      <c r="C39" s="48"/>
      <c r="D39" s="48"/>
      <c r="E39" s="48"/>
      <c r="F39" s="48"/>
      <c r="G39" s="49"/>
      <c r="H39" s="59" t="s">
        <v>200</v>
      </c>
      <c r="I39" s="48"/>
      <c r="J39" s="58"/>
    </row>
    <row r="40" spans="1:10" ht="48" customHeight="1" x14ac:dyDescent="0.25">
      <c r="A40" s="9" t="s">
        <v>160</v>
      </c>
      <c r="B40" s="47" t="s">
        <v>161</v>
      </c>
      <c r="C40" s="48"/>
      <c r="D40" s="48"/>
      <c r="E40" s="48"/>
      <c r="F40" s="48"/>
      <c r="G40" s="49"/>
      <c r="H40" s="59" t="s">
        <v>201</v>
      </c>
      <c r="I40" s="48"/>
      <c r="J40" s="58"/>
    </row>
    <row r="41" spans="1:10" ht="48" customHeight="1" x14ac:dyDescent="0.25">
      <c r="A41" s="10">
        <v>6</v>
      </c>
      <c r="B41" s="62" t="s">
        <v>202</v>
      </c>
      <c r="C41" s="48"/>
      <c r="D41" s="48"/>
      <c r="E41" s="48"/>
      <c r="F41" s="48"/>
      <c r="G41" s="49"/>
      <c r="H41" s="59" t="s">
        <v>201</v>
      </c>
      <c r="I41" s="48"/>
      <c r="J41" s="58"/>
    </row>
    <row r="42" spans="1:10" ht="48" customHeight="1" x14ac:dyDescent="0.25">
      <c r="A42" s="10">
        <v>7</v>
      </c>
      <c r="B42" s="62" t="s">
        <v>203</v>
      </c>
      <c r="C42" s="48"/>
      <c r="D42" s="48"/>
      <c r="E42" s="48"/>
      <c r="F42" s="48"/>
      <c r="G42" s="49"/>
      <c r="H42" s="59" t="s">
        <v>201</v>
      </c>
      <c r="I42" s="48"/>
      <c r="J42" s="58"/>
    </row>
    <row r="43" spans="1:10" ht="48" customHeight="1" x14ac:dyDescent="0.25">
      <c r="A43" s="10">
        <v>8</v>
      </c>
      <c r="B43" s="62" t="s">
        <v>204</v>
      </c>
      <c r="C43" s="48"/>
      <c r="D43" s="48"/>
      <c r="E43" s="48"/>
      <c r="F43" s="48"/>
      <c r="G43" s="49"/>
      <c r="H43" s="59" t="s">
        <v>205</v>
      </c>
      <c r="I43" s="48"/>
      <c r="J43" s="58"/>
    </row>
    <row r="44" spans="1:10" ht="48" customHeight="1" x14ac:dyDescent="0.25">
      <c r="A44" s="10">
        <v>9</v>
      </c>
      <c r="B44" s="62" t="s">
        <v>206</v>
      </c>
      <c r="C44" s="48"/>
      <c r="D44" s="48"/>
      <c r="E44" s="48"/>
      <c r="F44" s="48"/>
      <c r="G44" s="49"/>
      <c r="H44" s="59" t="s">
        <v>201</v>
      </c>
      <c r="I44" s="48"/>
      <c r="J44" s="58"/>
    </row>
    <row r="45" spans="1:10" ht="48" customHeight="1" x14ac:dyDescent="0.25">
      <c r="A45" s="10"/>
      <c r="B45" s="62"/>
      <c r="C45" s="48"/>
      <c r="D45" s="48"/>
      <c r="E45" s="48"/>
      <c r="F45" s="48"/>
      <c r="G45" s="49"/>
      <c r="H45" s="59"/>
      <c r="I45" s="48"/>
      <c r="J45" s="58"/>
    </row>
    <row r="46" spans="1:10" ht="48.95" customHeight="1" thickBot="1" x14ac:dyDescent="0.3">
      <c r="A46" s="11"/>
      <c r="B46" s="72"/>
      <c r="C46" s="53"/>
      <c r="D46" s="53"/>
      <c r="E46" s="53"/>
      <c r="F46" s="53"/>
      <c r="G46" s="54"/>
      <c r="H46" s="73"/>
      <c r="I46" s="74"/>
      <c r="J46" s="75"/>
    </row>
    <row r="48" spans="1:10" ht="102" customHeight="1" x14ac:dyDescent="0.25">
      <c r="A48" s="65" t="s">
        <v>162</v>
      </c>
      <c r="B48" s="56"/>
      <c r="C48" s="56"/>
      <c r="D48" s="56"/>
      <c r="E48" s="56"/>
      <c r="F48" s="56"/>
      <c r="G48" s="56"/>
      <c r="H48" s="56"/>
      <c r="I48" s="56"/>
      <c r="J48" s="56"/>
    </row>
    <row r="51" spans="1:10" x14ac:dyDescent="0.25">
      <c r="A51" s="64" t="s">
        <v>163</v>
      </c>
      <c r="B51" s="56"/>
      <c r="C51" s="56"/>
      <c r="D51" s="56"/>
      <c r="E51" s="66" t="s">
        <v>194</v>
      </c>
      <c r="F51" s="56"/>
      <c r="G51" s="56"/>
      <c r="H51" s="56"/>
      <c r="I51" s="56"/>
      <c r="J51" s="56"/>
    </row>
    <row r="53" spans="1:10" x14ac:dyDescent="0.25">
      <c r="A53" s="64" t="s">
        <v>164</v>
      </c>
      <c r="B53" s="56"/>
      <c r="C53" s="56"/>
      <c r="D53" s="56"/>
      <c r="E53" s="66" t="s">
        <v>195</v>
      </c>
      <c r="F53" s="56"/>
      <c r="G53" s="56"/>
      <c r="H53" s="56"/>
      <c r="I53" s="56"/>
      <c r="J53" s="56"/>
    </row>
    <row r="100" spans="1:1" ht="15.75" x14ac:dyDescent="0.25">
      <c r="A100" t="s">
        <v>165</v>
      </c>
    </row>
  </sheetData>
  <sheetProtection sheet="1"/>
  <mergeCells count="121">
    <mergeCell ref="H46:J46"/>
    <mergeCell ref="B42:G42"/>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F19:H1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29:B29"/>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I29:J29"/>
    <mergeCell ref="F10: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2025-10-24T10:59:16Z</cp:lastPrinted>
  <dcterms:created xsi:type="dcterms:W3CDTF">2023-04-04T12:16:45Z</dcterms:created>
  <dcterms:modified xsi:type="dcterms:W3CDTF">2026-03-05T09:47:37Z</dcterms:modified>
</cp:coreProperties>
</file>