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onius Lasinskas\Documents\INŽINIERINIU SISTEMU REMONTAS-I-2019\"/>
    </mc:Choice>
  </mc:AlternateContent>
  <bookViews>
    <workbookView xWindow="0" yWindow="0" windowWidth="28800" windowHeight="11835"/>
  </bookViews>
  <sheets>
    <sheet name="Sheet1" sheetId="1" r:id="rId1"/>
  </sheets>
  <definedNames>
    <definedName name="_xlnm._FilterDatabase" localSheetId="0" hidden="1">Sheet1!$A$11:$U$281</definedName>
    <definedName name="Koeficientai">Sheet1!$G$281:$I$281</definedName>
    <definedName name="_xlnm.Print_Titles" localSheetId="0">Sheet1!$9:$10</definedName>
  </definedNames>
  <calcPr calcId="152511"/>
</workbook>
</file>

<file path=xl/calcChain.xml><?xml version="1.0" encoding="utf-8"?>
<calcChain xmlns="http://schemas.openxmlformats.org/spreadsheetml/2006/main">
  <c r="C273" i="1" l="1"/>
  <c r="G46" i="1" l="1"/>
  <c r="H46" i="1"/>
  <c r="I46" i="1"/>
  <c r="C267" i="1" l="1"/>
  <c r="G267" i="1"/>
  <c r="C268" i="1"/>
  <c r="G268" i="1"/>
  <c r="J268" i="1" s="1"/>
  <c r="J267" i="1" l="1"/>
  <c r="C279" i="1"/>
  <c r="C266" i="1"/>
  <c r="C265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H263" i="1"/>
  <c r="I263" i="1"/>
  <c r="G263" i="1"/>
  <c r="H205" i="1"/>
  <c r="I205" i="1"/>
  <c r="G205" i="1"/>
  <c r="H178" i="1"/>
  <c r="I178" i="1"/>
  <c r="G178" i="1"/>
  <c r="H166" i="1"/>
  <c r="I166" i="1"/>
  <c r="G166" i="1"/>
  <c r="H162" i="1"/>
  <c r="I162" i="1"/>
  <c r="G162" i="1"/>
  <c r="H124" i="1"/>
  <c r="I124" i="1"/>
  <c r="G124" i="1"/>
  <c r="H101" i="1"/>
  <c r="I101" i="1"/>
  <c r="G101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7" i="1"/>
  <c r="J176" i="1"/>
  <c r="J175" i="1"/>
  <c r="J174" i="1"/>
  <c r="J173" i="1"/>
  <c r="J172" i="1"/>
  <c r="J171" i="1"/>
  <c r="J170" i="1"/>
  <c r="J169" i="1"/>
  <c r="J168" i="1"/>
  <c r="J165" i="1"/>
  <c r="J164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G264" i="1" l="1"/>
  <c r="G269" i="1" s="1"/>
  <c r="H264" i="1"/>
  <c r="H265" i="1" s="1"/>
  <c r="I264" i="1"/>
  <c r="J46" i="1"/>
  <c r="J101" i="1"/>
  <c r="J124" i="1"/>
  <c r="J162" i="1"/>
  <c r="J166" i="1"/>
  <c r="J178" i="1"/>
  <c r="J205" i="1"/>
  <c r="J263" i="1"/>
  <c r="I266" i="1" l="1"/>
  <c r="I270" i="1" s="1"/>
  <c r="I272" i="1" s="1"/>
  <c r="J269" i="1"/>
  <c r="C269" i="1"/>
  <c r="J265" i="1"/>
  <c r="J264" i="1"/>
  <c r="J266" i="1" l="1"/>
  <c r="J270" i="1" s="1"/>
  <c r="C271" i="1"/>
  <c r="G275" i="1"/>
  <c r="C275" i="1"/>
  <c r="G271" i="1"/>
  <c r="J271" i="1" s="1"/>
  <c r="G270" i="1"/>
  <c r="J275" i="1"/>
  <c r="I273" i="1"/>
  <c r="I274" i="1" s="1"/>
  <c r="I276" i="1" s="1"/>
  <c r="I277" i="1" s="1"/>
  <c r="I278" i="1" s="1"/>
  <c r="I281" i="1" s="1"/>
  <c r="H270" i="1"/>
  <c r="H272" i="1" s="1"/>
  <c r="G272" i="1" l="1"/>
  <c r="G273" i="1" s="1"/>
  <c r="G274" i="1" s="1"/>
  <c r="G276" i="1" s="1"/>
  <c r="G277" i="1" s="1"/>
  <c r="J272" i="1"/>
  <c r="J273" i="1" s="1"/>
  <c r="H273" i="1"/>
  <c r="H274" i="1" s="1"/>
  <c r="H276" i="1" s="1"/>
  <c r="H277" i="1" s="1"/>
  <c r="H278" i="1" s="1"/>
  <c r="H281" i="1" s="1"/>
  <c r="G278" i="1" l="1"/>
  <c r="G281" i="1" s="1"/>
  <c r="K25" i="1" s="1"/>
  <c r="L25" i="1" s="1"/>
  <c r="J274" i="1"/>
  <c r="C276" i="1" s="1"/>
  <c r="K230" i="1" l="1"/>
  <c r="L230" i="1" s="1"/>
  <c r="K196" i="1"/>
  <c r="L196" i="1" s="1"/>
  <c r="K238" i="1"/>
  <c r="L238" i="1" s="1"/>
  <c r="K204" i="1"/>
  <c r="L204" i="1" s="1"/>
  <c r="K226" i="1"/>
  <c r="L226" i="1" s="1"/>
  <c r="K170" i="1"/>
  <c r="L170" i="1" s="1"/>
  <c r="K174" i="1"/>
  <c r="L174" i="1" s="1"/>
  <c r="K214" i="1"/>
  <c r="L214" i="1" s="1"/>
  <c r="K250" i="1"/>
  <c r="L250" i="1" s="1"/>
  <c r="K222" i="1"/>
  <c r="L222" i="1" s="1"/>
  <c r="K180" i="1"/>
  <c r="L180" i="1" s="1"/>
  <c r="K140" i="1"/>
  <c r="L140" i="1" s="1"/>
  <c r="K148" i="1"/>
  <c r="L148" i="1" s="1"/>
  <c r="K234" i="1"/>
  <c r="L234" i="1" s="1"/>
  <c r="K218" i="1"/>
  <c r="L218" i="1" s="1"/>
  <c r="K192" i="1"/>
  <c r="L192" i="1" s="1"/>
  <c r="K156" i="1"/>
  <c r="L156" i="1" s="1"/>
  <c r="K96" i="1"/>
  <c r="L96" i="1" s="1"/>
  <c r="K128" i="1"/>
  <c r="L128" i="1" s="1"/>
  <c r="K210" i="1"/>
  <c r="L210" i="1" s="1"/>
  <c r="K188" i="1"/>
  <c r="L188" i="1" s="1"/>
  <c r="K160" i="1"/>
  <c r="L160" i="1" s="1"/>
  <c r="K132" i="1"/>
  <c r="L132" i="1" s="1"/>
  <c r="K106" i="1"/>
  <c r="L106" i="1" s="1"/>
  <c r="K64" i="1"/>
  <c r="L64" i="1" s="1"/>
  <c r="K110" i="1"/>
  <c r="L110" i="1" s="1"/>
  <c r="K72" i="1"/>
  <c r="L72" i="1" s="1"/>
  <c r="K200" i="1"/>
  <c r="L200" i="1" s="1"/>
  <c r="K184" i="1"/>
  <c r="L184" i="1" s="1"/>
  <c r="K165" i="1"/>
  <c r="L165" i="1" s="1"/>
  <c r="K144" i="1"/>
  <c r="L144" i="1" s="1"/>
  <c r="K122" i="1"/>
  <c r="L122" i="1" s="1"/>
  <c r="K84" i="1"/>
  <c r="L84" i="1" s="1"/>
  <c r="K18" i="1"/>
  <c r="L18" i="1" s="1"/>
  <c r="K22" i="1"/>
  <c r="L22" i="1" s="1"/>
  <c r="K152" i="1"/>
  <c r="L152" i="1" s="1"/>
  <c r="K136" i="1"/>
  <c r="L136" i="1" s="1"/>
  <c r="K114" i="1"/>
  <c r="L114" i="1" s="1"/>
  <c r="K92" i="1"/>
  <c r="L92" i="1" s="1"/>
  <c r="K52" i="1"/>
  <c r="L52" i="1" s="1"/>
  <c r="K211" i="1"/>
  <c r="L211" i="1" s="1"/>
  <c r="K30" i="1"/>
  <c r="L30" i="1" s="1"/>
  <c r="K223" i="1"/>
  <c r="L223" i="1" s="1"/>
  <c r="K118" i="1"/>
  <c r="L118" i="1" s="1"/>
  <c r="K100" i="1"/>
  <c r="L100" i="1" s="1"/>
  <c r="K80" i="1"/>
  <c r="L80" i="1" s="1"/>
  <c r="K48" i="1"/>
  <c r="L48" i="1" s="1"/>
  <c r="K239" i="1"/>
  <c r="L239" i="1" s="1"/>
  <c r="K65" i="1"/>
  <c r="L65" i="1" s="1"/>
  <c r="K197" i="1"/>
  <c r="L197" i="1" s="1"/>
  <c r="K88" i="1"/>
  <c r="L88" i="1" s="1"/>
  <c r="K68" i="1"/>
  <c r="L68" i="1" s="1"/>
  <c r="K38" i="1"/>
  <c r="L38" i="1" s="1"/>
  <c r="K255" i="1"/>
  <c r="L255" i="1" s="1"/>
  <c r="K207" i="1"/>
  <c r="L207" i="1" s="1"/>
  <c r="K97" i="1"/>
  <c r="L97" i="1" s="1"/>
  <c r="K224" i="1"/>
  <c r="L224" i="1" s="1"/>
  <c r="K171" i="1"/>
  <c r="L171" i="1" s="1"/>
  <c r="K240" i="1"/>
  <c r="L240" i="1" s="1"/>
  <c r="K56" i="1"/>
  <c r="L56" i="1" s="1"/>
  <c r="K34" i="1"/>
  <c r="L34" i="1" s="1"/>
  <c r="K14" i="1"/>
  <c r="L14" i="1" s="1"/>
  <c r="K215" i="1"/>
  <c r="L215" i="1" s="1"/>
  <c r="K189" i="1"/>
  <c r="L189" i="1" s="1"/>
  <c r="K49" i="1"/>
  <c r="L49" i="1" s="1"/>
  <c r="K133" i="1"/>
  <c r="L133" i="1" s="1"/>
  <c r="K247" i="1"/>
  <c r="L247" i="1" s="1"/>
  <c r="K134" i="1"/>
  <c r="L134" i="1" s="1"/>
  <c r="K150" i="1"/>
  <c r="L150" i="1" s="1"/>
  <c r="K193" i="1"/>
  <c r="L193" i="1" s="1"/>
  <c r="K115" i="1"/>
  <c r="L115" i="1" s="1"/>
  <c r="K31" i="1"/>
  <c r="L31" i="1" s="1"/>
  <c r="K172" i="1"/>
  <c r="L172" i="1" s="1"/>
  <c r="K16" i="1"/>
  <c r="L16" i="1" s="1"/>
  <c r="K32" i="1"/>
  <c r="L32" i="1" s="1"/>
  <c r="K149" i="1"/>
  <c r="L149" i="1" s="1"/>
  <c r="K81" i="1"/>
  <c r="L81" i="1" s="1"/>
  <c r="K15" i="1"/>
  <c r="L15" i="1" s="1"/>
  <c r="K208" i="1"/>
  <c r="L208" i="1" s="1"/>
  <c r="K82" i="1"/>
  <c r="L82" i="1" s="1"/>
  <c r="K209" i="1"/>
  <c r="L209" i="1" s="1"/>
  <c r="K225" i="1"/>
  <c r="L225" i="1" s="1"/>
  <c r="K256" i="1"/>
  <c r="L256" i="1" s="1"/>
  <c r="K190" i="1"/>
  <c r="L190" i="1" s="1"/>
  <c r="K98" i="1"/>
  <c r="L98" i="1" s="1"/>
  <c r="K251" i="1"/>
  <c r="L251" i="1" s="1"/>
  <c r="K66" i="1"/>
  <c r="L66" i="1" s="1"/>
  <c r="K241" i="1"/>
  <c r="L241" i="1" s="1"/>
  <c r="K143" i="1"/>
  <c r="L143" i="1" s="1"/>
  <c r="K164" i="1"/>
  <c r="L164" i="1" s="1"/>
  <c r="K116" i="1"/>
  <c r="L116" i="1" s="1"/>
  <c r="K50" i="1"/>
  <c r="L50" i="1" s="1"/>
  <c r="K257" i="1"/>
  <c r="L257" i="1" s="1"/>
  <c r="K187" i="1"/>
  <c r="L187" i="1" s="1"/>
  <c r="K175" i="1"/>
  <c r="L175" i="1" s="1"/>
  <c r="K153" i="1"/>
  <c r="L153" i="1" s="1"/>
  <c r="K137" i="1"/>
  <c r="L137" i="1" s="1"/>
  <c r="K119" i="1"/>
  <c r="L119" i="1" s="1"/>
  <c r="K103" i="1"/>
  <c r="L103" i="1" s="1"/>
  <c r="K85" i="1"/>
  <c r="L85" i="1" s="1"/>
  <c r="K69" i="1"/>
  <c r="L69" i="1" s="1"/>
  <c r="K53" i="1"/>
  <c r="L53" i="1" s="1"/>
  <c r="K35" i="1"/>
  <c r="L35" i="1" s="1"/>
  <c r="K19" i="1"/>
  <c r="L19" i="1" s="1"/>
  <c r="K13" i="1"/>
  <c r="L13" i="1" s="1"/>
  <c r="K260" i="1"/>
  <c r="L260" i="1" s="1"/>
  <c r="K244" i="1"/>
  <c r="L244" i="1" s="1"/>
  <c r="K228" i="1"/>
  <c r="L228" i="1" s="1"/>
  <c r="K212" i="1"/>
  <c r="L212" i="1" s="1"/>
  <c r="K194" i="1"/>
  <c r="L194" i="1" s="1"/>
  <c r="K176" i="1"/>
  <c r="L176" i="1" s="1"/>
  <c r="K154" i="1"/>
  <c r="L154" i="1" s="1"/>
  <c r="K138" i="1"/>
  <c r="L138" i="1" s="1"/>
  <c r="K120" i="1"/>
  <c r="L120" i="1" s="1"/>
  <c r="K104" i="1"/>
  <c r="L104" i="1" s="1"/>
  <c r="K86" i="1"/>
  <c r="L86" i="1" s="1"/>
  <c r="K70" i="1"/>
  <c r="L70" i="1" s="1"/>
  <c r="K54" i="1"/>
  <c r="L54" i="1" s="1"/>
  <c r="K36" i="1"/>
  <c r="L36" i="1" s="1"/>
  <c r="K20" i="1"/>
  <c r="L20" i="1" s="1"/>
  <c r="K259" i="1"/>
  <c r="L259" i="1" s="1"/>
  <c r="K261" i="1"/>
  <c r="L261" i="1" s="1"/>
  <c r="K245" i="1"/>
  <c r="L245" i="1" s="1"/>
  <c r="K229" i="1"/>
  <c r="L229" i="1" s="1"/>
  <c r="K213" i="1"/>
  <c r="L213" i="1" s="1"/>
  <c r="K195" i="1"/>
  <c r="L195" i="1" s="1"/>
  <c r="K169" i="1"/>
  <c r="L169" i="1" s="1"/>
  <c r="K147" i="1"/>
  <c r="L147" i="1" s="1"/>
  <c r="K113" i="1"/>
  <c r="L113" i="1" s="1"/>
  <c r="K181" i="1"/>
  <c r="L181" i="1" s="1"/>
  <c r="K157" i="1"/>
  <c r="L157" i="1" s="1"/>
  <c r="K141" i="1"/>
  <c r="L141" i="1" s="1"/>
  <c r="K123" i="1"/>
  <c r="L123" i="1" s="1"/>
  <c r="K107" i="1"/>
  <c r="L107" i="1" s="1"/>
  <c r="K89" i="1"/>
  <c r="L89" i="1" s="1"/>
  <c r="K73" i="1"/>
  <c r="L73" i="1" s="1"/>
  <c r="K57" i="1"/>
  <c r="L57" i="1" s="1"/>
  <c r="K39" i="1"/>
  <c r="L39" i="1" s="1"/>
  <c r="K23" i="1"/>
  <c r="L23" i="1" s="1"/>
  <c r="K246" i="1"/>
  <c r="L246" i="1" s="1"/>
  <c r="K227" i="1"/>
  <c r="L227" i="1" s="1"/>
  <c r="K248" i="1"/>
  <c r="L248" i="1" s="1"/>
  <c r="K232" i="1"/>
  <c r="L232" i="1" s="1"/>
  <c r="K216" i="1"/>
  <c r="L216" i="1" s="1"/>
  <c r="K198" i="1"/>
  <c r="L198" i="1" s="1"/>
  <c r="K182" i="1"/>
  <c r="L182" i="1" s="1"/>
  <c r="K158" i="1"/>
  <c r="L158" i="1" s="1"/>
  <c r="K142" i="1"/>
  <c r="L142" i="1" s="1"/>
  <c r="K126" i="1"/>
  <c r="L126" i="1" s="1"/>
  <c r="K108" i="1"/>
  <c r="L108" i="1" s="1"/>
  <c r="K90" i="1"/>
  <c r="L90" i="1" s="1"/>
  <c r="K74" i="1"/>
  <c r="L74" i="1" s="1"/>
  <c r="K58" i="1"/>
  <c r="L58" i="1" s="1"/>
  <c r="K40" i="1"/>
  <c r="L40" i="1" s="1"/>
  <c r="K24" i="1"/>
  <c r="L24" i="1" s="1"/>
  <c r="K242" i="1"/>
  <c r="L242" i="1" s="1"/>
  <c r="K231" i="1"/>
  <c r="L231" i="1" s="1"/>
  <c r="K249" i="1"/>
  <c r="L249" i="1" s="1"/>
  <c r="K233" i="1"/>
  <c r="L233" i="1" s="1"/>
  <c r="K217" i="1"/>
  <c r="L217" i="1" s="1"/>
  <c r="K199" i="1"/>
  <c r="L199" i="1" s="1"/>
  <c r="K177" i="1"/>
  <c r="L177" i="1" s="1"/>
  <c r="K151" i="1"/>
  <c r="L151" i="1" s="1"/>
  <c r="K117" i="1"/>
  <c r="L117" i="1" s="1"/>
  <c r="K76" i="1"/>
  <c r="L76" i="1" s="1"/>
  <c r="K60" i="1"/>
  <c r="L60" i="1" s="1"/>
  <c r="K42" i="1"/>
  <c r="L42" i="1" s="1"/>
  <c r="K26" i="1"/>
  <c r="L26" i="1" s="1"/>
  <c r="K254" i="1"/>
  <c r="L254" i="1" s="1"/>
  <c r="K219" i="1"/>
  <c r="L219" i="1" s="1"/>
  <c r="K201" i="1"/>
  <c r="L201" i="1" s="1"/>
  <c r="K185" i="1"/>
  <c r="L185" i="1" s="1"/>
  <c r="K161" i="1"/>
  <c r="L161" i="1" s="1"/>
  <c r="K145" i="1"/>
  <c r="L145" i="1" s="1"/>
  <c r="K129" i="1"/>
  <c r="L129" i="1" s="1"/>
  <c r="K111" i="1"/>
  <c r="L111" i="1" s="1"/>
  <c r="K93" i="1"/>
  <c r="L93" i="1" s="1"/>
  <c r="K77" i="1"/>
  <c r="L77" i="1" s="1"/>
  <c r="K61" i="1"/>
  <c r="L61" i="1" s="1"/>
  <c r="K43" i="1"/>
  <c r="L43" i="1" s="1"/>
  <c r="K27" i="1"/>
  <c r="L27" i="1" s="1"/>
  <c r="K262" i="1"/>
  <c r="L262" i="1" s="1"/>
  <c r="K235" i="1"/>
  <c r="L235" i="1" s="1"/>
  <c r="K252" i="1"/>
  <c r="L252" i="1" s="1"/>
  <c r="K236" i="1"/>
  <c r="L236" i="1" s="1"/>
  <c r="K220" i="1"/>
  <c r="L220" i="1" s="1"/>
  <c r="K202" i="1"/>
  <c r="L202" i="1" s="1"/>
  <c r="K186" i="1"/>
  <c r="L186" i="1" s="1"/>
  <c r="K168" i="1"/>
  <c r="L168" i="1" s="1"/>
  <c r="K146" i="1"/>
  <c r="L146" i="1" s="1"/>
  <c r="K130" i="1"/>
  <c r="L130" i="1" s="1"/>
  <c r="K112" i="1"/>
  <c r="L112" i="1" s="1"/>
  <c r="K94" i="1"/>
  <c r="L94" i="1" s="1"/>
  <c r="K78" i="1"/>
  <c r="L78" i="1" s="1"/>
  <c r="K62" i="1"/>
  <c r="L62" i="1" s="1"/>
  <c r="K44" i="1"/>
  <c r="L44" i="1" s="1"/>
  <c r="K28" i="1"/>
  <c r="L28" i="1" s="1"/>
  <c r="K258" i="1"/>
  <c r="L258" i="1" s="1"/>
  <c r="K243" i="1"/>
  <c r="L243" i="1" s="1"/>
  <c r="K253" i="1"/>
  <c r="L253" i="1" s="1"/>
  <c r="K237" i="1"/>
  <c r="L237" i="1" s="1"/>
  <c r="K221" i="1"/>
  <c r="L221" i="1" s="1"/>
  <c r="K203" i="1"/>
  <c r="L203" i="1" s="1"/>
  <c r="K183" i="1"/>
  <c r="L183" i="1" s="1"/>
  <c r="K159" i="1"/>
  <c r="L159" i="1" s="1"/>
  <c r="K131" i="1"/>
  <c r="L131" i="1" s="1"/>
  <c r="K29" i="1"/>
  <c r="L29" i="1" s="1"/>
  <c r="K79" i="1"/>
  <c r="L79" i="1" s="1"/>
  <c r="K191" i="1"/>
  <c r="L191" i="1" s="1"/>
  <c r="K173" i="1"/>
  <c r="L173" i="1" s="1"/>
  <c r="K155" i="1"/>
  <c r="L155" i="1" s="1"/>
  <c r="K139" i="1"/>
  <c r="L139" i="1" s="1"/>
  <c r="K83" i="1"/>
  <c r="L83" i="1" s="1"/>
  <c r="K95" i="1"/>
  <c r="L95" i="1" s="1"/>
  <c r="K55" i="1"/>
  <c r="L55" i="1" s="1"/>
  <c r="K135" i="1"/>
  <c r="L135" i="1" s="1"/>
  <c r="K99" i="1"/>
  <c r="L99" i="1" s="1"/>
  <c r="K63" i="1"/>
  <c r="L63" i="1" s="1"/>
  <c r="K121" i="1"/>
  <c r="L121" i="1" s="1"/>
  <c r="K105" i="1"/>
  <c r="L105" i="1" s="1"/>
  <c r="K87" i="1"/>
  <c r="L87" i="1" s="1"/>
  <c r="K67" i="1"/>
  <c r="L67" i="1" s="1"/>
  <c r="K45" i="1"/>
  <c r="L45" i="1" s="1"/>
  <c r="K127" i="1"/>
  <c r="L127" i="1" s="1"/>
  <c r="K109" i="1"/>
  <c r="L109" i="1" s="1"/>
  <c r="K91" i="1"/>
  <c r="L91" i="1" s="1"/>
  <c r="K71" i="1"/>
  <c r="L71" i="1" s="1"/>
  <c r="K51" i="1"/>
  <c r="L51" i="1" s="1"/>
  <c r="K33" i="1"/>
  <c r="L33" i="1" s="1"/>
  <c r="K37" i="1"/>
  <c r="L37" i="1" s="1"/>
  <c r="K17" i="1"/>
  <c r="L17" i="1" s="1"/>
  <c r="K21" i="1"/>
  <c r="L21" i="1" s="1"/>
  <c r="K75" i="1"/>
  <c r="L75" i="1" s="1"/>
  <c r="K59" i="1"/>
  <c r="L59" i="1" s="1"/>
  <c r="K41" i="1"/>
  <c r="L41" i="1" s="1"/>
  <c r="J276" i="1"/>
  <c r="J277" i="1" s="1"/>
  <c r="J278" i="1" s="1"/>
  <c r="J279" i="1" s="1"/>
  <c r="J280" i="1" s="1"/>
  <c r="L264" i="1" l="1"/>
  <c r="L278" i="1" s="1"/>
  <c r="L279" i="1" s="1"/>
  <c r="L280" i="1" s="1"/>
  <c r="J8" i="1" l="1"/>
</calcChain>
</file>

<file path=xl/sharedStrings.xml><?xml version="1.0" encoding="utf-8"?>
<sst xmlns="http://schemas.openxmlformats.org/spreadsheetml/2006/main" count="677" uniqueCount="426">
  <si>
    <t>vnt</t>
  </si>
  <si>
    <t>Iš viso</t>
  </si>
  <si>
    <t>Sudaryta pagal 2018.10 kainas</t>
  </si>
  <si>
    <t>Kaina EUR</t>
  </si>
  <si>
    <t>Buitinės nuotekos</t>
  </si>
  <si>
    <t>N16-138-1</t>
  </si>
  <si>
    <t>m</t>
  </si>
  <si>
    <t>N16-138-2</t>
  </si>
  <si>
    <t>Vamzdžiai su movomis, D 50x1.0 m(vidaus nuotekų sistema)</t>
  </si>
  <si>
    <t>Vamzdžiai su movomis, D 110 x1.0 m(vidaus nuotekų sistema)</t>
  </si>
  <si>
    <t>N16P-1104</t>
  </si>
  <si>
    <t>Vidaus nuotekų plastikinių vamzdynų trapų montavimas, kai trapo skersmuo  iki 50 mm  be trapo ir fasoninių dalių kainos</t>
  </si>
  <si>
    <t>vnt.</t>
  </si>
  <si>
    <t>Vidaus nuotekų plastikinių vamzdynų trapų montavimas, kai trapo skersmuo  iki 100 mm be trapo ir fasoninių dalių kainos</t>
  </si>
  <si>
    <t>Trapai 50mm (horiz. išėjimas) su grotelėmis ir pajungimo detalėmis</t>
  </si>
  <si>
    <t>Trapai 50mm (vertik. išėjimas)  su grotelėmis ir pajungimo detalėmis</t>
  </si>
  <si>
    <t>Trapai 110 mm (horiz. išėjimas)  su grotelėmis ir pajungimo detalėmis</t>
  </si>
  <si>
    <t>Trapai 110 mm (vert. išėjimas)  su grotelėmis ir pajungimo detalėmis</t>
  </si>
  <si>
    <t>N16-168</t>
  </si>
  <si>
    <t>N16-169</t>
  </si>
  <si>
    <t>N16P-1407</t>
  </si>
  <si>
    <t>Nuotekų vamzdynų hidraulinis bandymas  (buitinių nuotekų)</t>
  </si>
  <si>
    <t>100m</t>
  </si>
  <si>
    <t>N16P-1103</t>
  </si>
  <si>
    <t>Vidaus nuotekų plastikinių vamzdynų jungiamųjų (fasoninių) dalių montavimas, kai nominalusis vidinis skersmuo  iki 50 mm ( be jungiamųjų dalių  kainos)</t>
  </si>
  <si>
    <t>Vidaus nuotekų plastikinių vamzdynų jungiamųjų (fasoninių) dalių montavimas, kai nominalusis vidinis skersmuo  iki 110 mm ( be jungiamųjų dalių kainos)</t>
  </si>
  <si>
    <t>PVC alkūnės d 110x 45` (vid. nuotek. )</t>
  </si>
  <si>
    <t>PVC alkūnės d 50x 45` (vid. nuotek. )</t>
  </si>
  <si>
    <t>PP trišakiai d 50/50x45` (vid. nuotek. )</t>
  </si>
  <si>
    <t>PVC trišakiai d 110/50x45` (vid. nuotek. )</t>
  </si>
  <si>
    <t>PVC trišakiai d 110/50x88` (vid. nuotek. )</t>
  </si>
  <si>
    <t>PVC trišakiai d 110/110x45` (vid. nuotek. )</t>
  </si>
  <si>
    <t>Movos d50</t>
  </si>
  <si>
    <t>Pravala d100</t>
  </si>
  <si>
    <t>Pravala d50</t>
  </si>
  <si>
    <t>N23P-0910</t>
  </si>
  <si>
    <t>Liukų įrengimas</t>
  </si>
  <si>
    <t>N23P-0604</t>
  </si>
  <si>
    <t>N23P-0201</t>
  </si>
  <si>
    <t>N23P-0208</t>
  </si>
  <si>
    <t>N23P-0402</t>
  </si>
  <si>
    <t>N23P-0501</t>
  </si>
  <si>
    <t>Skyriuje    1</t>
  </si>
  <si>
    <t>Vandentiekis</t>
  </si>
  <si>
    <t>N16-112-1</t>
  </si>
  <si>
    <t>N16-111-1</t>
  </si>
  <si>
    <t>Fitingai d 32</t>
  </si>
  <si>
    <t>Fitingai d 50</t>
  </si>
  <si>
    <t>Fitingai d 65</t>
  </si>
  <si>
    <t>Fitingai d 80</t>
  </si>
  <si>
    <t>Cinkuoti vand.-dujotiek. vamzdžiai 15(21.3)x2.6</t>
  </si>
  <si>
    <t>Cinkuoti vand.-dujotiek. vamzdžiai 20(26.9)x2.9</t>
  </si>
  <si>
    <t>Cinkuoti vand.-dujotiek. vamzdžiai 25(33.7)x3.2</t>
  </si>
  <si>
    <t>Cinkuoti vand.-dujotiek. vamzdžiai 32(42.4)x3.2</t>
  </si>
  <si>
    <t>Cinkuoti vand.-dujotiek. vamzdžiai 40(48.3)x3.0</t>
  </si>
  <si>
    <t>Cinkuoti vand.-dujotiek. vamzdžiai 89x4.0</t>
  </si>
  <si>
    <t>Cinkuoti vand.-dujotiek. vamzdžiai 50(60.3)x3.2</t>
  </si>
  <si>
    <t>Cinkuoti vand.-dujotiek. vamzdžiai 60.3x2.3</t>
  </si>
  <si>
    <t>N16P-0201</t>
  </si>
  <si>
    <t>Vandentiekio, šildymo ir suspausto oro vamzdynų iš plastikinių vamzdžių tiesimas, tvirtinant prie konstrukcijų  (vamzdžio išorinis skersmuo  iki 32 mm be vamzdžio kainos)</t>
  </si>
  <si>
    <t>Vandentiekio, šildymo ir suspausto oro vamzdynų iš plastikinių vamzdžių tiesimas, tvirtinant prie konstrukcijų  (vamzdžio išorinis skersmuo  daugiau 32 mm iki 63 mm be vamzdio kainos)</t>
  </si>
  <si>
    <t>TECEflex vand. vamzdžiai PE-Xc 16x2.2 (90`C) 50m</t>
  </si>
  <si>
    <t>TECEflex vand. vamzdžiai PE-Xc 20x2.8 (90`C) 50m</t>
  </si>
  <si>
    <t>TECEflex vand. vamzdžiai PE-Xc 25x3.5 (90`C) 50m</t>
  </si>
  <si>
    <t>TECEflex vand. vamzdžiai PE-Xc 32 (90`C) 50m</t>
  </si>
  <si>
    <t>N16P-0205</t>
  </si>
  <si>
    <t>Plastikinių vamzdžių jungimas presuojamais trišakiais  (vamzdžio išorinis skersmuo  iki 32 mm be trišakio kainos)</t>
  </si>
  <si>
    <t>Plastikinių vamzdžių jungimas presuojamais trišakiais  (vamzdžio išorinis skersmuo  daugiau 32 mm iki 63 mm be trišakio kainos)</t>
  </si>
  <si>
    <t>N16-116-6</t>
  </si>
  <si>
    <t>N16P-0204</t>
  </si>
  <si>
    <t>N16-114-7</t>
  </si>
  <si>
    <t>Plastikinio vamzdyno pajungimo galinių alkūnių tvirtinimas be galinių alkūnių kainos</t>
  </si>
  <si>
    <t>N16-114-6</t>
  </si>
  <si>
    <t>Atraminių detalių, plastikinio vamzdyno pajungimo galinėms alkūnėms tvirtinimas prie mūro sienos medsraigčiais be alkūnių kainos</t>
  </si>
  <si>
    <t>TECEflex plastikiniai redukciniai trišakiai 20x16x20 ppsu</t>
  </si>
  <si>
    <t>TECEflex plastikiniai redukciniai trišakiai 20x20x16 ppsu</t>
  </si>
  <si>
    <t>Presuojamos alkūnės 16x16 (žalvarin., daugiasl. vamzdynui)</t>
  </si>
  <si>
    <t>Presuojamos alkūnės 20x20; 25x25  (žalvarin., daugiasl. vamzdynui)</t>
  </si>
  <si>
    <t>N16P-0501</t>
  </si>
  <si>
    <t>Rutuliniai ventiliai ilga rankenėle diam. 1/2`, PP V/V sriegis</t>
  </si>
  <si>
    <t>Rutuliniai ventiliai ilga rankenėle diam. 3/4`, PP V/V sriegis</t>
  </si>
  <si>
    <t>Rutuliniai ventiliai ilga rankenėle diam. 1`, PP V/V sriegis</t>
  </si>
  <si>
    <t>Rutuliniai ventiliai ilga rankenėle diam. 1 1/2`, PP V/V sriegis</t>
  </si>
  <si>
    <t>Rutuliniai ventiliai ilga rankenėle diam. 2`, PP V/V sriegis</t>
  </si>
  <si>
    <t>Rutuliniai ventiliai ilga rankenėle diam. 2 1/2'', PP V/V sriegis</t>
  </si>
  <si>
    <t>Rutuliniai ventiliai ilga rankenėle diam. 3'', PP V/V sriegis</t>
  </si>
  <si>
    <t>Rutuliniai ventiliai ilga rankenėle diam. 4'', PP V/V sriegis</t>
  </si>
  <si>
    <t>Rutuliniai ventiliai ilga rankenėle diam. 1/2`, PP I/V sriegis</t>
  </si>
  <si>
    <t>N16P-0202</t>
  </si>
  <si>
    <t>Šarvo tiesimas be šarvo kainos  (vamzdžio išorinis skersmuo  iki 63 mm)</t>
  </si>
  <si>
    <t>N26-262</t>
  </si>
  <si>
    <t>N26-219</t>
  </si>
  <si>
    <t>N26-218</t>
  </si>
  <si>
    <t>Vamzdynų, kurių skersmuo iki 32 mm, izoliavimas folija padengtais kevalais be medžiagų kainos  k1=1.3,  k3=1.04</t>
  </si>
  <si>
    <t>N16-61</t>
  </si>
  <si>
    <t>Movinių ventilių, čiaupų, vožtuvų, kurių D iki 50mm, prijung. be ventilių, čiaupų, vožtuvų ir jungiamųjų detalių kainos</t>
  </si>
  <si>
    <t>N16P-1406</t>
  </si>
  <si>
    <t>Vandentiekio ir šildymo sistemų vamzdynų hidraulinis bandymas</t>
  </si>
  <si>
    <t>N16-69</t>
  </si>
  <si>
    <t>N16-70</t>
  </si>
  <si>
    <t>R19-1</t>
  </si>
  <si>
    <t>Vidaus vamzdynų iš plieninių vandentiekio - dujotiekio iki 32 mm skersmens vamzdžių ardymas</t>
  </si>
  <si>
    <t>R19-2</t>
  </si>
  <si>
    <t>Vidaus vamzdynų iš plieninių vandentiekio - dujotiekio iki 63 mm skersmens vamzdžių ardymas</t>
  </si>
  <si>
    <t>Skyriuje    2</t>
  </si>
  <si>
    <t>Sanitariniai prietaisai</t>
  </si>
  <si>
    <t>N17-18</t>
  </si>
  <si>
    <t>Įvairių rūšių ir tipų vandens maišytuvų montavimas be maišytuvo kainos</t>
  </si>
  <si>
    <t>N16P-1004</t>
  </si>
  <si>
    <t>Praustuvas</t>
  </si>
  <si>
    <t>kompl.</t>
  </si>
  <si>
    <t>N17-36</t>
  </si>
  <si>
    <t>Dviejų skyrių plieno arba ketaus plautuvių montavimas ant kronšteinų, gręžiant sienose skyles kronšt. tvirtinimui be plautuvių kainos</t>
  </si>
  <si>
    <t>N17-20-1</t>
  </si>
  <si>
    <t>Stovo dušui pritvirtinimas prie sienos be stovo dušui kainos</t>
  </si>
  <si>
    <t>N17-20-2</t>
  </si>
  <si>
    <t>N17-31-1</t>
  </si>
  <si>
    <t>Keraminis pisuaras su nuleidėju</t>
  </si>
  <si>
    <t>N17-11-1</t>
  </si>
  <si>
    <t>Bide su maišytuvu</t>
  </si>
  <si>
    <t>N17-12-1</t>
  </si>
  <si>
    <t>Dušo dugno montavimas, kai kanalizacija plastikinių vamzdžių be dušo dugno kainos</t>
  </si>
  <si>
    <t>N17-12-2</t>
  </si>
  <si>
    <t>Dušo kabinos montavimas be dušo kabinos kainos</t>
  </si>
  <si>
    <t>N17-21-1</t>
  </si>
  <si>
    <t>Klozeto su prijungtu nuplovimo bakeliu montavimas, tvirtinant prie grindų, kai kanalizacija plastikinių vamzdžių</t>
  </si>
  <si>
    <t>Unitazas komplekte su nuplovimo bakeliu</t>
  </si>
  <si>
    <t>N17-17</t>
  </si>
  <si>
    <t>Chromuotų rankšluosčių džiovintuvų montavimas ant keramik.plytelėm aptaisytų sienų be džiovintuvo kainos</t>
  </si>
  <si>
    <t>Rankšluosčių džiovintuvai</t>
  </si>
  <si>
    <t>N17-43</t>
  </si>
  <si>
    <t>Antivandalinio prietaiso mechanizmo montavimas</t>
  </si>
  <si>
    <t>Antivandalinis WC nuleidėjas</t>
  </si>
  <si>
    <t>Antivandalinis praustuvo nuleidėjas</t>
  </si>
  <si>
    <t>Antivandalinio maišytuvo snapas</t>
  </si>
  <si>
    <t>Lauko fantanėlio snapas</t>
  </si>
  <si>
    <t>Skyriuje    3</t>
  </si>
  <si>
    <t>Šildymas</t>
  </si>
  <si>
    <t>N16-2-1</t>
  </si>
  <si>
    <t>N16-1-1</t>
  </si>
  <si>
    <t>N16-3</t>
  </si>
  <si>
    <t>Šildymo iš plastikinių vamzdžių tiesimas, tvirtinant prie konstrukcijų  (vamzdžio išorinis skersmuo  iki 32 mm) be vamzdžių  ir jungiamųjų detalių(alkūnių,movų, perėjimų, trišakių ir kt.) kainos</t>
  </si>
  <si>
    <t>Šildymo  iš plastikinių vamzdžių tiesimas, tvirtinant prie konstrukcijų  (vamzdžio išorinis skersmuo  daugiau 32 mm iki 63 mm) be vamzdžių  ir jungiamųjų detalių(alkūnių,movų, perėjimų, trišakių ir kt.) kainos</t>
  </si>
  <si>
    <t>N16P-0203</t>
  </si>
  <si>
    <t>Šildymo  vamzdynų iš plastikinių vamzdžių tiesimas ant grindų pagrindo  (vamzdžio išorinis skersmuo  iki 32 mm) be vamzdžių  ir jungiamųjų detalių(alkūnių,movų, perėjimų, trišakių ir kt.) kainos</t>
  </si>
  <si>
    <t>Plastikinių vamzdžių jungimas presuojamomis movomis, alkūnėmis, perėjimais  (vamzdžio išorinis skersmuo  iki 32 mm) be jungiamųjų detalių kainos</t>
  </si>
  <si>
    <t>Plastikinių vamzdžių jungimas presuojamomis movomis, alkūnėmis, perėjimais  (vamzdžio išorinis skersmuo  daugiau 32 mm iki 63 mm) be jungiamųjųdetalių kainos</t>
  </si>
  <si>
    <t>Movinių ventilių, čiaupų, vožtuvų, kurių D iki 50mm, prijung. be ventilių, čiaupų, vožtuvų kainos</t>
  </si>
  <si>
    <t>R17-40</t>
  </si>
  <si>
    <t>Centrinio šildymo vamzdynų iki 50 mm skersmens, ilgesnių kaip 2 m ilgio atskirų ruožų keitimas be vamzdynų ir armatūros kainos</t>
  </si>
  <si>
    <t>N18-108</t>
  </si>
  <si>
    <t>N18-119</t>
  </si>
  <si>
    <t>50 mm skersmens movinės uždaromosios armatūros montavimas, pjaunant sriegius ant vamzdžių galų be armatūros ir movinių jungčių kainos</t>
  </si>
  <si>
    <t>N16P-0801</t>
  </si>
  <si>
    <t>N18-54-1</t>
  </si>
  <si>
    <t>Plieninių šildymo radiatorių montavimas, tvirtinant kronšteinus medsraigčiais be radiatorių kainos</t>
  </si>
  <si>
    <t>kw</t>
  </si>
  <si>
    <t>N16-118</t>
  </si>
  <si>
    <t>Vid.šild.ir vandent.sist.vamzd., kurių  D iki 400mm, hidr.išbandymas</t>
  </si>
  <si>
    <t>R17-36</t>
  </si>
  <si>
    <t>Centrinio šildymo iki 50 mm skersmens vamzdynų išardymas, neišsaugojant medžiagų</t>
  </si>
  <si>
    <t>R17-35</t>
  </si>
  <si>
    <t>Centrinio šildymo iki 32 mm skersmens vamzdynų išardymas, neišsaugojant medžiagų</t>
  </si>
  <si>
    <t>R17-21</t>
  </si>
  <si>
    <t>Išcentrinių siurblių remontas, juos nuimant, esant atvamzdžio skersmeniui iki 100 mm</t>
  </si>
  <si>
    <t>R17-51</t>
  </si>
  <si>
    <t>Movinių ventilių, kurių skersmuo iki 32 mm, įstatymas į esamus vamzdynus be ventilių ir jungiamųjų detalių kainos</t>
  </si>
  <si>
    <t>R17-52</t>
  </si>
  <si>
    <t>Movinių ventilių, kurių skersmuo iki 50 mm, įstatymas į esamus vamzdynus be ventilių ir jungiamųjų detalių kainos</t>
  </si>
  <si>
    <t>R17-53</t>
  </si>
  <si>
    <t>Atbulinių vožtuvų, kurių skersmuo iki 32 mm, įstatymas į esamus vamzdynus be atbulinių vožtuvų ir jungiamųjų detalių kainos</t>
  </si>
  <si>
    <t>R17-54</t>
  </si>
  <si>
    <t>Atbulinių vožtuvų, kurių skersmuo iki 50 mm, įstatymas į esamus vamzdynus  be atbulinių vožtuvų ir jungiamųjų detalių kainos</t>
  </si>
  <si>
    <t>R17-55</t>
  </si>
  <si>
    <t>Dvigubo reguliavimo čiaupų įstatymas į esamus vamzdynus  be reguliavimo čiaupų ir jungiamųjų detalių kainos</t>
  </si>
  <si>
    <t>R17-56</t>
  </si>
  <si>
    <t>Aklių pastatymas ant vamzdynų, kai skersmuo iki 100 mm</t>
  </si>
  <si>
    <t>R17-109</t>
  </si>
  <si>
    <t>Šildymo prietaisų patikrinimas, juos sureguliuojant</t>
  </si>
  <si>
    <t>R17-114</t>
  </si>
  <si>
    <t>Vandens išleidimas ir prileidimas į šildymo sistemą</t>
  </si>
  <si>
    <t>100m3 past</t>
  </si>
  <si>
    <t>R17-116</t>
  </si>
  <si>
    <t>Suremontuotų šildymo prietaisų apžiūrėjimas, pripildant sistemą vandens</t>
  </si>
  <si>
    <t>R17-133</t>
  </si>
  <si>
    <t>Siurblio pakeitimas, kai vamzdžio skersmuo 100 mm be siurblio kainos</t>
  </si>
  <si>
    <t>R17-150</t>
  </si>
  <si>
    <t>Šilumokaičio demontavimas ir išplauto sumontavimas arba keitimas, kai srieginių jungčių skersmuo iki 32mm</t>
  </si>
  <si>
    <t>Vamzdynų, kurių skersmuo iki 32 mm, izoliavimas folija padengtais kevalais be kevalų kainos  k1=1.3,  k3=1.04</t>
  </si>
  <si>
    <t>Vamzdynų, kurių skersmuo daugiau kaip 32 mm ir mažiau 57 mm, izoliavimas folija padengtais kevalais be kevalų kainos  k1=1.3,  k3=1.04</t>
  </si>
  <si>
    <t>N26-220</t>
  </si>
  <si>
    <t>Vamzdynų, kurių skersmuo daugiau kaip 57 mm ir mažiau 108 mm, izoliavimas folija padengtais kevalais be kevalų kainos  k1=1.3,  k3=1.04</t>
  </si>
  <si>
    <t>N51-108</t>
  </si>
  <si>
    <t>Vykdymo mechanizmo montavimas, kai jo masė iki 20 kg (pavaros) be pavaos ir jungiamųjų detalių kainos</t>
  </si>
  <si>
    <t>N18-131</t>
  </si>
  <si>
    <t>Skyriuje    4</t>
  </si>
  <si>
    <t>Šilumos tiekimo ir gamybos įrenginiai</t>
  </si>
  <si>
    <t>N18-135</t>
  </si>
  <si>
    <t>2071-49</t>
  </si>
  <si>
    <t>Šilumos energ. skaitikliai SKS-3 su el.magnet. SDM-1 srauto jutikliais Ds80mm</t>
  </si>
  <si>
    <t>Skyriuje    5</t>
  </si>
  <si>
    <t>Kiti darbai</t>
  </si>
  <si>
    <t>N9-163</t>
  </si>
  <si>
    <t>t</t>
  </si>
  <si>
    <t>N16-26</t>
  </si>
  <si>
    <t>N13-67-1</t>
  </si>
  <si>
    <t>Metalinių vamzdžių paviršių gruntavimas</t>
  </si>
  <si>
    <t>100m2</t>
  </si>
  <si>
    <t>N16P-0803</t>
  </si>
  <si>
    <t>N16-89-1</t>
  </si>
  <si>
    <t>R17-83</t>
  </si>
  <si>
    <t>Paslankių atramų įrengimas vamzdynams, kai jų skersmuo iki 50 mm</t>
  </si>
  <si>
    <t>R17-84</t>
  </si>
  <si>
    <t>Paslankių atramų įrengimas vamzdynams, kai jų skersmuo iki 100 mm</t>
  </si>
  <si>
    <t>N15P-0221</t>
  </si>
  <si>
    <t>Vidaus vamzdžių (iki 50 mm skersmens) paviršių pagrindo gruntavimas sukibimą gerinančiais gruntais  teptuku</t>
  </si>
  <si>
    <t>N20-962</t>
  </si>
  <si>
    <t>Atraminės konstrukcijos iki 10 kg masės montavimas, tvirtinant prie sienos medsraigčiais</t>
  </si>
  <si>
    <t>Atraminės konstrukcijos</t>
  </si>
  <si>
    <t>Skyriuje    6</t>
  </si>
  <si>
    <t>Ardymo - atstatymo, demontavimo darbai</t>
  </si>
  <si>
    <t>R19-49</t>
  </si>
  <si>
    <t>Praustuvų arba kriauklių nuėmimas</t>
  </si>
  <si>
    <t>R19-50</t>
  </si>
  <si>
    <t>Klozeto puodų arba pisuarų nuėmimas</t>
  </si>
  <si>
    <t>Dušo dugno demontavimas  k1=0.7,  k3=0.0</t>
  </si>
  <si>
    <t>R19-15</t>
  </si>
  <si>
    <t>Vandens maišytuvų nuėmimas</t>
  </si>
  <si>
    <t>R19-12</t>
  </si>
  <si>
    <t>Movinės armatūros nuėmimas, kai vamzdžio skersmuo iki 20 mm</t>
  </si>
  <si>
    <t>R19-66</t>
  </si>
  <si>
    <t>Trapo, kurio skersmuo 50 mm, demontavimas</t>
  </si>
  <si>
    <t>R19-67</t>
  </si>
  <si>
    <t>Trapo, kurio skersmuo 100 mm, demontavimas</t>
  </si>
  <si>
    <t>R19-35</t>
  </si>
  <si>
    <t>Vidaus kanalizacijos 100 mm skersmens vamzdynų ardymas</t>
  </si>
  <si>
    <t>R19-33</t>
  </si>
  <si>
    <t>Vidaus kanalizacijos 50 mm skersmens vamzdynų ardymas</t>
  </si>
  <si>
    <t>Vidaus vamzdynų iš plieninių vandentiekio iki 32 mm skersmens vamzdžių ardymas</t>
  </si>
  <si>
    <t>Vidaus vamzdynų iš plieninių vandentiekio  iki 63 mm skersmens vamzdžių ardymas</t>
  </si>
  <si>
    <t>R23-198</t>
  </si>
  <si>
    <t>Statinio betono konstrukcijų pjovimas diskiniu pjūklu</t>
  </si>
  <si>
    <t>N46-114</t>
  </si>
  <si>
    <t>Vagų pramušimas betoninėse konstrukcijose, pramušant pneumatiniu plaktuku</t>
  </si>
  <si>
    <t>N46-35</t>
  </si>
  <si>
    <t>Angų pramušimas betoninėse konstrukcijose</t>
  </si>
  <si>
    <t>m3</t>
  </si>
  <si>
    <t>R23-40</t>
  </si>
  <si>
    <t>N46-164</t>
  </si>
  <si>
    <t>N46-71</t>
  </si>
  <si>
    <t>Vertikalių skylių gręžimas deimantiniais grąžtais g/b konstr.,kai armat.iki 16 mm, o skylės D iki ~ 125 mm ir gylis ~ 200 mm</t>
  </si>
  <si>
    <t>100vnt</t>
  </si>
  <si>
    <t>N46-72-5</t>
  </si>
  <si>
    <t>Skylių gręžimas cilindriniais deimantiniais grąžtais gelžbetonio konstrukcijose,kai grąžto skersmuo~ 400mm ir gylis ~ 200mm</t>
  </si>
  <si>
    <t>N11P-0201</t>
  </si>
  <si>
    <t>m2</t>
  </si>
  <si>
    <t>N46-152</t>
  </si>
  <si>
    <t>F12-1-1</t>
  </si>
  <si>
    <t>Sutapdinto stogo atstatymas</t>
  </si>
  <si>
    <t>N46-122</t>
  </si>
  <si>
    <t>Skylių užtaisymas gelžbetoniniuose perdenginiuose,kai skylės plotas iki 0.05 m2</t>
  </si>
  <si>
    <t>R23-55</t>
  </si>
  <si>
    <t>R23-71</t>
  </si>
  <si>
    <t>Medžiagų (suverstinių ir parankių) panešimas 10 m atstumu</t>
  </si>
  <si>
    <t>R23-62</t>
  </si>
  <si>
    <t>Statybinių šiukšlių išvežimas , pakraunant rankiniu būdu, pridavimas atliekų tvarkytojui</t>
  </si>
  <si>
    <t>Skyriuje    7</t>
  </si>
  <si>
    <t>Vėdinimas</t>
  </si>
  <si>
    <t>N20P-0506</t>
  </si>
  <si>
    <t>Ventiliatorių montavimas, (be ventiliatoriaus kainos)</t>
  </si>
  <si>
    <t>N20P-0501</t>
  </si>
  <si>
    <t>Kanalinių ventiliatorių montavimas apvaliuose ortakiuose (be ventiliatoriaus kainos)</t>
  </si>
  <si>
    <t>N20P-0503</t>
  </si>
  <si>
    <t>Ventiliatorių montavimas atitvarose (be ventiliatorių kainos)</t>
  </si>
  <si>
    <t>Ašinis reversinis ventiliatorius VARIO-300 (uždedamas) su ilgaamžiais guoliais, automatinėmis žaliuzi grotelėmis, padidinto galingumo 75W, 230V, -1650;+920m3/h</t>
  </si>
  <si>
    <t>Ašinis reversinis ventiliatorius VARIO-230 (uždedamas) su automatinėmis žaliuzi grotelėmis 26W, 230V, -480;+310m3/h</t>
  </si>
  <si>
    <t>Ašinis reversinis ventiliatorius VARIO-150 (uždedamas) su automatinėmis žaliuzi grotelėmis 25W, 230V, -235;+150m3/h</t>
  </si>
  <si>
    <t>Ašinis reversinis ventiliatorius VARIO-230-I (įleidžiamas) su ilgaamžiais guoliais, automatinėmis žaliuzi grotelėmis, padidinto galingumo 35W, 230V, -680;+350m3/h</t>
  </si>
  <si>
    <t>Lokalinis ašinis ventiliatorius PUNTO FILO DN 100 mm su ilgaamžiais guoliais  15W, 230V, 85m3/h</t>
  </si>
  <si>
    <t>Lokalinis ašinis ventiliatorius PUNTO FILO DN 120 mm su ilgaamžiais guoliais  20W, 230V, 175m3/h</t>
  </si>
  <si>
    <t>Kanalinis izoliuotas ventiliatorius DN250 mm, 230V, 0.18kW, 1150m3/h</t>
  </si>
  <si>
    <t>Kanalinis išcentrinis ventiliatorius V-CA-100-MD su ilgaamžiais guoliais, 2 greičiai, 60-85kW, 220-340m3/h, 230V</t>
  </si>
  <si>
    <t>N20P-0702</t>
  </si>
  <si>
    <t>Gobtuvų montavimas, kai gobtuvo jungties skersmuo  daugiau 160 mm iki 315 mm be gaubto kainos</t>
  </si>
  <si>
    <t>N20-604</t>
  </si>
  <si>
    <t>Vėdinimo kaminėlio montavimas be kaminėlio kainos</t>
  </si>
  <si>
    <t>N20P-0314</t>
  </si>
  <si>
    <t>Triukšmo slopintuvų montavimas ortakiuose (be triukšmo slopintuvų kainos)</t>
  </si>
  <si>
    <t>N20-515</t>
  </si>
  <si>
    <t>Ugnį sulaikančių vožtuvų montavimas (be ugnies vožtuvų kainos)</t>
  </si>
  <si>
    <t>N20P-0201</t>
  </si>
  <si>
    <t>Vožtuvų, sklendžių, užkaišų montavimas apvaliuose ortakiuose (be vožtuvų, sklendžių, užkaišų kainos)</t>
  </si>
  <si>
    <t>N20-507</t>
  </si>
  <si>
    <t>N20P-0105</t>
  </si>
  <si>
    <t>Plieninių apvalių trišakių montavimas (be trišakių kainos), kai trišakio pagrindo skersmuo  iki 160 mm</t>
  </si>
  <si>
    <t>Plieninių apvalių trišakių montavimas (be trišakių kainos), kai trišakio pagrindo skersmuo  daugiau 160 mm iki 315 mm</t>
  </si>
  <si>
    <t>N20P-0117</t>
  </si>
  <si>
    <t>Balninių apvalių atšakų įpjovimas į tiesius apvalius ortakius, kai atšakos skersmuo  iki 160 mm (be balninių apvalių atšakų kainos)</t>
  </si>
  <si>
    <t>Balninių apvalių atšakų įpjovimas į tiesius apvalius ortakius (be balninių apvalių atšakų kainos), kai atšakos skersmuo  daugiau 160 mm iki 315 mm</t>
  </si>
  <si>
    <t>N20P-0110</t>
  </si>
  <si>
    <t>Plieninių apvalių įmovinių movų arba alkūnių montavimas, kai atotraukų arba alkūnių skersmuo  iki 160 mm (be movų, alkūnių kainos)</t>
  </si>
  <si>
    <t>Plieninių apvalių įmovinių movų arba alkūnių montavimas, kai atotraukų arba alkūnių skersmuo  daugiau 160 mm iki 315 mm (be movų, alkūnių kainos)</t>
  </si>
  <si>
    <t>N20P-0113</t>
  </si>
  <si>
    <t>Lanksčių gofruotų ortakių (prisijungimų) montavimas (be lanksčių gofruotų ortakių kainos)</t>
  </si>
  <si>
    <t>N20P-0102</t>
  </si>
  <si>
    <t>Plieninių stačiakampių užlankinių ortakių tiesių dalių montavimas, kai ortakio perimetras  iki 600 mm be ortakio kainos</t>
  </si>
  <si>
    <t>N20P-0101</t>
  </si>
  <si>
    <t>Plieninių apvalių užlankinių ortakių tiesių dalių montavimas, kai ortakio skersmuo  iki 160 mm be ortakio kainos</t>
  </si>
  <si>
    <t>Plieninių apvalių užlankinių ortakių tiesių dalių montavimas, kai ortakio skersmuo  daugiau 160 mm iki 315 mm be ortakio kainos</t>
  </si>
  <si>
    <t>N20P-0812</t>
  </si>
  <si>
    <t>Atraminių konstrukcijų montavimas, tvirtinant prie sienos, kai konstrukcijos masė  iki 3 kg (be konstrukcijų kainos)</t>
  </si>
  <si>
    <t>N20P-0207</t>
  </si>
  <si>
    <t>Difuzorių montavimas (be difuzorių kainos)</t>
  </si>
  <si>
    <t>Vykdymo mechanizmo montavimas (Spirokline on/off pavara)</t>
  </si>
  <si>
    <t>N26-216</t>
  </si>
  <si>
    <t>Vamzdynų izoliavimas folija padengtais mineralinės vatos dembliais, kai izoliacijos storis 80 mm (be izoliacijos kainos)</t>
  </si>
  <si>
    <t>N20-769</t>
  </si>
  <si>
    <t>Audeklinių filtrų montavimas</t>
  </si>
  <si>
    <t>Korpusas B vokiškas rekuperatorius 287x287x300</t>
  </si>
  <si>
    <t>Korpusas B vokiškas rekuperatorius 287x592x300</t>
  </si>
  <si>
    <t>Korpusas B vokiškas rekuperatorius 592x592x300</t>
  </si>
  <si>
    <t>Korpusas B rusys vokiškas rekuperatorius 456x378x300</t>
  </si>
  <si>
    <t>Korpusas C  rekuperatorius vs 75 428x287x300</t>
  </si>
  <si>
    <t>Korpusas C  rekuperatorius vs 75 428x428x300</t>
  </si>
  <si>
    <t>Korpusas D  rekuperatorius vs 75 428x287x300</t>
  </si>
  <si>
    <t>KorpusasD  rekuperatorius vs 75 428x428x300</t>
  </si>
  <si>
    <t>Korpusas D rekuperatorius vs 75 694x747x50</t>
  </si>
  <si>
    <t>Korpusas E rekuperatorius(2 VNT) vs 55 592x592x300</t>
  </si>
  <si>
    <t>Korpusas E rekuperatorius vs 55 (2 VNT) 1251x627x50</t>
  </si>
  <si>
    <t>Užimtumo centras resola 552x351x300</t>
  </si>
  <si>
    <t>Profesinė rebilitacija KOMFOVENT 898X490X300</t>
  </si>
  <si>
    <t>Korpusas A rekuperatorius vs 15  712X302x50</t>
  </si>
  <si>
    <t>Korpusas A rekuperatorius vs 55  592X592x300</t>
  </si>
  <si>
    <t>N20P-0804</t>
  </si>
  <si>
    <t>Kondicionierių vidinių ortakinių (kanalinių) agregatų montavimas , kai išorinio  agregato šaldymo galia iki 5kW</t>
  </si>
  <si>
    <t>Kondicionierių vidinių  agregatų montavimas</t>
  </si>
  <si>
    <t>N20P-0805</t>
  </si>
  <si>
    <t>Kondicionierių išorinių agregatų montavimas</t>
  </si>
  <si>
    <t>Atraminių konstrukcijų kondicionieriams montavimas, tvirtinant prie sienos , kai konstrukcijos masė daugiau 10 kg iki 20 kg</t>
  </si>
  <si>
    <t>Skyriuje    8</t>
  </si>
  <si>
    <t>Viso žiniaraštyje   1</t>
  </si>
  <si>
    <t>Statinio statybos išlaidos</t>
  </si>
  <si>
    <t>Iš viso tiesioginės išlaidos</t>
  </si>
  <si>
    <t>Iš viso netiesioginės išlaidos</t>
  </si>
  <si>
    <t>Bendra vertė be PVM</t>
  </si>
  <si>
    <t>Bendra vertė su PVM</t>
  </si>
  <si>
    <t xml:space="preserve">Sudarė :                                                              </t>
  </si>
  <si>
    <t xml:space="preserve">         /Pavardė/                                                    </t>
  </si>
  <si>
    <t>Iki 100mm skersmens plastikinio kanalizacijos vamzdyno montavimas  be vamzdyno ir fasoninių dalių kainos</t>
  </si>
  <si>
    <t>Fitingai nuo d15iki d25</t>
  </si>
  <si>
    <t>Movos d100</t>
  </si>
  <si>
    <t>Statinių grupė      Všį Rokiškio psichiatrijos ligoninės inžinierinių sistemų remonto darbai</t>
  </si>
  <si>
    <t>Žiniaraštis             Všį Rokiškio psichiatrijos ligoninės inžinierinių sistemų remonto darbai</t>
  </si>
  <si>
    <t xml:space="preserve">Iki 50mm skersmens plastikinio kanalizacijos vamzdyno   montavimas be vamzdyno ir fasoninių dalių kainos </t>
  </si>
  <si>
    <t>PVC trišakiai d 50/50x88` (vid. nuotek. )</t>
  </si>
  <si>
    <t>Plastikinių vamzdžių jungimas presuojamomis movomis, alkūnėmis, perėjimais  (vamzdžio išorinis skersmuo  iki 32 mm) be  movų, alkūnių, perėjimų  kainos</t>
  </si>
  <si>
    <t>Plastikinių vamzdžių jungimas presuojamomis movomis, alkūnėmis, perėjimais  (vamzdžio išorinis skersmuo  daugiau 32 mm iki 63 mm)  be  movų, alkūnių, perėjimų  kainos</t>
  </si>
  <si>
    <t>Vamzdynų, kurių skersmuo iki 63 mm, izoliavimas garui nelaidžiais polietileno ar porėtos gumos kevalais be porėtos gumos kevalų kainos  k1=1.3,  k3=1.04</t>
  </si>
  <si>
    <t>Vamzdynų, kurių skersmuo daugiau kaip 32 mm ir mažiau 57 mm, izoliavimas folija padengtais kevalais be folija dengtų kevalų kainos  k1=1.3,  k3=1.04</t>
  </si>
  <si>
    <t>Praustuvų be vandens maišytuvų montavimas, tvirtinant prie sienų be praustuvų kainos</t>
  </si>
  <si>
    <t>Sieninio pisuaro montavimas prie sienos, aptaisytos glazuruotomis plytelėmis, kai kanalizacija plastikinių vamzdžių, be pisuaro kainos</t>
  </si>
  <si>
    <t>Bidė montavimas, kai kanalizacija plastikinių vamzdžių be bidė kainos</t>
  </si>
  <si>
    <t>viso</t>
  </si>
  <si>
    <t xml:space="preserve">Vamzdžių, kurių D 50mm, prijungimas prie veikiančių kanalizac.tinklų ( be medžiagų kainos) </t>
  </si>
  <si>
    <t xml:space="preserve">Vamzdžių, kurių D 100mm, prijungimas prie veikiančių kanalizac.tinklų ( be medžiagų kainos) </t>
  </si>
  <si>
    <t xml:space="preserve">Nuotekų kontrolės šulinių ( nuotekų pakėlimo įrenginio) montavimas </t>
  </si>
  <si>
    <t xml:space="preserve">Nuotekų surinkimo tinklų plastikinių slėgiminių vamzdžių klojimas , kai vamzdžių skersmuo iki 110 mm  </t>
  </si>
  <si>
    <t xml:space="preserve">Plastikinės uždaromosios armatūros montavimas, sandūras jungiant movomis ( armatūros skersmuo iki 110 mm)  </t>
  </si>
  <si>
    <t xml:space="preserve">Plastikinių vamzdžių vamzdynų iki 630 mm skersmens hidraulinis bandymas ( vamzdžių skersmuo 110 mm)  </t>
  </si>
  <si>
    <t xml:space="preserve">Įsipjovimas į esamus nuotakyno plastikinius vamzdynus moviniais trišakiais , kai vamzdyno skersmuo iki 110 mm  </t>
  </si>
  <si>
    <t xml:space="preserve">Vid. vandent. vamzd. tiesimas iš pl. cinkuotų vamzdžių, kurių skersmuo 32-80 mm (gaminant ruošinius objekte  be vamzdžio kainos) </t>
  </si>
  <si>
    <t xml:space="preserve">Vid. vandent. vamzd. tiesimas iš pl. cinkuotų vamzdžių, kurių skersmuo 15-25 mm (gaminant ruošinius objekte be vamzdžio ir fitingų kainos)  </t>
  </si>
  <si>
    <t>Vamzd., kurių D iki 50mm, prijung.prie veik.vid.šild.ir vandent.sist. be medžiagų kainos</t>
  </si>
  <si>
    <t xml:space="preserve">Vamzd., kurių D virš 50mm, prijung.prie veik.vid.šild.ir vandent.sist. be medžiagų kainos  </t>
  </si>
  <si>
    <t xml:space="preserve">Šildymo vamzdynų tiesimas iš pl. vamzdžių, kurių skersmuo 32-50 mm (gaminant ruošinius objekte)be vamzdžių  ir jungiamųjų detalių(alkūnių,movų, perėjimų, trišakių ir kt.) kainos </t>
  </si>
  <si>
    <t xml:space="preserve">Šildymo vamzdynų tiesimas iš pl. vamzdžių, kurių skersmuo 15-25 mm (gaminant ruošinius objekte) be vamzdžių  ir jungiamųjų detalių(alkūnių,movų, perėjimų, trišakių ir kt.) kainos  </t>
  </si>
  <si>
    <t xml:space="preserve">Šild.vamzd.tiesimas iš pl.suvir.ar besiūlių vamzdžių, kurių D 57-76mm be vamzdžių  ir jungiamųjų detalių(alkūnių,movų, perėjimų, trišakių ir kt.) kainos </t>
  </si>
  <si>
    <t xml:space="preserve">Iki 50 mm skersmens privirinamos uždaromosios armatūros montavimas, privirinant objekte be armatūros kainos  </t>
  </si>
  <si>
    <t xml:space="preserve">Tiesioginio veikimo temperatūros reguliatorių su movinėmis jungtimis montavimas be temperatūros reguliatorių su movinių jungčių kainos  </t>
  </si>
  <si>
    <t xml:space="preserve">Vamzd., kurių D iki 50mm, prijung.prie veik.vid.šild.ir vandent.sist. be vamzdyno ir armatūros kainos </t>
  </si>
  <si>
    <t xml:space="preserve">Temperatūros daviklių, signalizat.,termorelių, termokeitik.,elektrokontakt.termometrų montavimas,privirinant prievamzdį be jų  kainos  </t>
  </si>
  <si>
    <t xml:space="preserve">Šilumos skaitiklio  montavimas be skaityklio kainos  </t>
  </si>
  <si>
    <t xml:space="preserve">Atramos po technologiniais vamzdynais, kronšteinai, apkabos </t>
  </si>
  <si>
    <t xml:space="preserve">Pl.vamzd., kurių D iki 50mm, sujung.flanš., kai privir.objekte </t>
  </si>
  <si>
    <t xml:space="preserve">Matavimo prietaisų montavimas, privirinant prievamzdžius  (temperatūros davikliai, signalinės relės, keitikliai ir pan.) bu jų kainos  </t>
  </si>
  <si>
    <t xml:space="preserve">Katilų, šilumkaičių, siurblių ir kaloriferių vamzdynų, kurių D iki 45 mm, montavimas (gaminant ruošinius objekte) be vamzdynų ir jungiamųjų detalių kainos  </t>
  </si>
  <si>
    <t xml:space="preserve">Skylių vamzdynams iškirtimas betoninėse sienose arba grindyse, kai konstrukcijos storis 200 mm  </t>
  </si>
  <si>
    <t xml:space="preserve">Pagrindo po grindimis iš betono su žvyru išardymas  </t>
  </si>
  <si>
    <t xml:space="preserve">Grindų ritininių hidroizoliacijų įrengimas , klojant plėvelę, neklijuojant siūlių </t>
  </si>
  <si>
    <t xml:space="preserve">Vamzd., kurių D virš 50mm, prijung.prie veik.vid.šild.ir vandent.sist. be vamzdyno ir armatūros kainos </t>
  </si>
  <si>
    <t xml:space="preserve">Įvairių tipų plieninių štampuotų grotelių montavimas (be grotelių kainos) </t>
  </si>
  <si>
    <t xml:space="preserve">Skylių vamzdžiams iškalimas ir jų užtaisymas šuliniuose  </t>
  </si>
  <si>
    <t>Plastikinių slėginių alkūnių, movų, kilpų, ventilių D16-32 mm montavimas be alkūnių, movų, kilpų, ventilių kainos</t>
  </si>
  <si>
    <t>Movinės uždaromosios armatūros montavimas  (nominalusis vidinis skersmuo iki 50 mm) be armatūros  ir movinių jungčių kainos</t>
  </si>
  <si>
    <t>Pakabų (rankšluosčiams, drabužiams, dušo galvutei), muilinių, veidrodžių pritvirtinimas prie sienos bepakabų, muilinių, veidrodžių kainos</t>
  </si>
  <si>
    <t>Kondicionieriaus LOMO ECO GWH12 QB IŠORINIS IR VIDINIS BLOKAS 2vnt</t>
  </si>
  <si>
    <t>Kondicionieriaus LOMO ECO GWH18 QB IŠORINIS IR VIDINIS BLOKAS 1 vnt</t>
  </si>
  <si>
    <t>Kondicionieriaus LOMO ECO GWH24 QB IŠORINIS IR VIDINIS BLOKAS 1 vnt</t>
  </si>
  <si>
    <t>11=5x10</t>
  </si>
  <si>
    <t>Suma, EUR be PVM</t>
  </si>
  <si>
    <t>9=6+7+8</t>
  </si>
  <si>
    <t>Sąm. Eil.</t>
  </si>
  <si>
    <t>Darbo kodas</t>
  </si>
  <si>
    <t>Darbų ir išlaidų aprašymai</t>
  </si>
  <si>
    <t>Mato vnt.</t>
  </si>
  <si>
    <t>Suma žiniaraščiui*               EUR</t>
  </si>
  <si>
    <t>Vieneto įkainis**, EUR be PVM</t>
  </si>
  <si>
    <t>Pastabos:</t>
  </si>
  <si>
    <t>* turi sutapti su pasiūlymo formoje nurodyta suma</t>
  </si>
  <si>
    <t>** bus taikomas, apmokant už atliktus darbus</t>
  </si>
  <si>
    <t>1)</t>
  </si>
  <si>
    <t>2)</t>
  </si>
  <si>
    <t>3)</t>
  </si>
  <si>
    <t>4)</t>
  </si>
  <si>
    <t>5)</t>
  </si>
  <si>
    <t>Kiekis (preliminarus)</t>
  </si>
  <si>
    <t>***rusvos spalvos langeliai turi būti užpildyti</t>
  </si>
  <si>
    <t>D.užm.***</t>
  </si>
  <si>
    <t>Medžiagos***</t>
  </si>
  <si>
    <t>Mechanizm.***</t>
  </si>
  <si>
    <t xml:space="preserve">ACO nuotekų pakėlimo mini įrenginys  Sinkamat-K mono, skirtas nuotekoms be fekalijų  su grotelėmis, rėmo matmenys apie 198*198 mm, tipas 50/2-K, pakėlimo aukštis nuo 2-8,5 m   </t>
  </si>
  <si>
    <t xml:space="preserve">TECEflex plastikiniai redukciniai trišakiai 20x16x16 ppsu      </t>
  </si>
  <si>
    <t>Ruloninių stogų dangos išardymas (ventiliacijos kaminėliui)</t>
  </si>
  <si>
    <t>reikalingi atlikti darbų kiekiai priklausys nuo poreikio ir galės būti pavieniai  (nebus atliekami vienu metu)</t>
  </si>
  <si>
    <t xml:space="preserve">papildomų išlaidų procentus (išskyrus soc.draudimo išlaidas ir pridėtinės vertės mokestį) pasirenka ir nurodo rangovas  </t>
  </si>
  <si>
    <r>
      <t xml:space="preserve">ĮKAINOTŲ KIEKIŲ SĄRAŠAS NR.1                                                                       </t>
    </r>
    <r>
      <rPr>
        <sz val="11"/>
        <rFont val="Times New Roman"/>
        <family val="1"/>
        <charset val="186"/>
      </rPr>
      <t>Pirkimo sąlygų 3 priedas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</si>
</sst>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?????????0;\-????????0;?"/>
    <numFmt numFmtId="165" formatCode="??????????0;\-?????????0;?"/>
    <numFmt numFmtId="166" formatCode="#,##0.00_ ;\-#,##0.00\ "/>
    <numFmt numFmtId="167" formatCode="#,##0.0000"/>
  </numFmts>
  <fonts count="9">
    <font>
      <sz val="10"/>
      <name val="Arial"/>
      <charset val="186"/>
    </font>
    <font>
      <sz val="8"/>
      <name val="MonospaceLT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charset val="186"/>
    </font>
    <font>
      <sz val="10"/>
      <name val="Arial"/>
      <family val="2"/>
      <charset val="186"/>
    </font>
    <font>
      <i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0" fontId="3" fillId="0" borderId="3" xfId="1" applyNumberFormat="1" applyFont="1" applyBorder="1" applyAlignment="1" applyProtection="1">
      <alignment vertical="top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0" fillId="0" borderId="0" xfId="0" applyBorder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166" fontId="2" fillId="0" borderId="0" xfId="0" applyNumberFormat="1" applyFont="1" applyProtection="1"/>
    <xf numFmtId="0" fontId="0" fillId="0" borderId="0" xfId="0" applyProtection="1"/>
    <xf numFmtId="0" fontId="3" fillId="0" borderId="7" xfId="0" applyFont="1" applyBorder="1" applyAlignment="1" applyProtection="1">
      <alignment vertical="top"/>
    </xf>
    <xf numFmtId="0" fontId="3" fillId="0" borderId="5" xfId="0" applyFont="1" applyBorder="1" applyAlignment="1" applyProtection="1">
      <alignment vertical="top"/>
    </xf>
    <xf numFmtId="0" fontId="3" fillId="5" borderId="5" xfId="0" applyFont="1" applyFill="1" applyBorder="1" applyAlignment="1" applyProtection="1">
      <alignment vertical="top"/>
    </xf>
    <xf numFmtId="10" fontId="3" fillId="5" borderId="3" xfId="1" applyNumberFormat="1" applyFont="1" applyFill="1" applyBorder="1" applyAlignment="1" applyProtection="1">
      <alignment vertical="top"/>
      <protection locked="0"/>
    </xf>
    <xf numFmtId="4" fontId="3" fillId="0" borderId="3" xfId="0" applyNumberFormat="1" applyFont="1" applyBorder="1" applyAlignment="1" applyProtection="1">
      <alignment vertical="top" shrinkToFit="1"/>
      <protection locked="0"/>
    </xf>
    <xf numFmtId="4" fontId="2" fillId="2" borderId="3" xfId="0" applyNumberFormat="1" applyFont="1" applyFill="1" applyBorder="1" applyAlignment="1" applyProtection="1">
      <alignment vertical="top" shrinkToFit="1"/>
    </xf>
    <xf numFmtId="0" fontId="3" fillId="3" borderId="3" xfId="0" applyFont="1" applyFill="1" applyBorder="1" applyAlignment="1" applyProtection="1">
      <alignment horizontal="left" vertical="top" shrinkToFit="1"/>
      <protection locked="0"/>
    </xf>
    <xf numFmtId="4" fontId="2" fillId="2" borderId="1" xfId="0" applyNumberFormat="1" applyFont="1" applyFill="1" applyBorder="1" applyAlignment="1" applyProtection="1">
      <alignment vertical="top" shrinkToFit="1"/>
    </xf>
    <xf numFmtId="4" fontId="3" fillId="0" borderId="3" xfId="0" applyNumberFormat="1" applyFont="1" applyFill="1" applyBorder="1" applyAlignment="1" applyProtection="1">
      <alignment vertical="top" shrinkToFit="1"/>
    </xf>
    <xf numFmtId="4" fontId="3" fillId="5" borderId="3" xfId="0" applyNumberFormat="1" applyFont="1" applyFill="1" applyBorder="1" applyAlignment="1" applyProtection="1">
      <alignment vertical="top" shrinkToFit="1"/>
    </xf>
    <xf numFmtId="4" fontId="3" fillId="0" borderId="3" xfId="0" applyNumberFormat="1" applyFont="1" applyBorder="1" applyAlignment="1" applyProtection="1">
      <alignment vertical="top" shrinkToFit="1"/>
    </xf>
    <xf numFmtId="4" fontId="2" fillId="0" borderId="3" xfId="0" applyNumberFormat="1" applyFont="1" applyBorder="1" applyAlignment="1" applyProtection="1">
      <alignment vertical="top" shrinkToFit="1"/>
    </xf>
    <xf numFmtId="167" fontId="3" fillId="0" borderId="3" xfId="0" applyNumberFormat="1" applyFont="1" applyBorder="1" applyAlignment="1" applyProtection="1">
      <alignment vertical="top" shrinkToFit="1"/>
    </xf>
    <xf numFmtId="167" fontId="2" fillId="2" borderId="3" xfId="0" applyNumberFormat="1" applyFont="1" applyFill="1" applyBorder="1" applyAlignment="1" applyProtection="1">
      <alignment vertical="top" shrinkToFit="1"/>
    </xf>
    <xf numFmtId="0" fontId="2" fillId="0" borderId="0" xfId="0" applyFont="1" applyAlignment="1" applyProtection="1">
      <alignment horizontal="center"/>
    </xf>
    <xf numFmtId="0" fontId="3" fillId="0" borderId="0" xfId="0" applyFont="1" applyProtection="1"/>
    <xf numFmtId="0" fontId="2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wrapText="1"/>
    </xf>
    <xf numFmtId="0" fontId="3" fillId="0" borderId="5" xfId="0" applyFont="1" applyBorder="1" applyAlignment="1" applyProtection="1">
      <alignment horizontal="left" wrapText="1"/>
    </xf>
    <xf numFmtId="0" fontId="2" fillId="0" borderId="0" xfId="0" applyFont="1" applyAlignment="1" applyProtection="1">
      <alignment horizontal="left"/>
    </xf>
    <xf numFmtId="0" fontId="3" fillId="4" borderId="6" xfId="0" applyFont="1" applyFill="1" applyBorder="1" applyAlignment="1" applyProtection="1">
      <alignment horizontal="centerContinuous" vertical="center"/>
    </xf>
    <xf numFmtId="0" fontId="3" fillId="4" borderId="7" xfId="0" applyFont="1" applyFill="1" applyBorder="1" applyAlignment="1" applyProtection="1">
      <alignment horizontal="centerContinuous" vertical="center"/>
    </xf>
    <xf numFmtId="0" fontId="3" fillId="4" borderId="8" xfId="0" applyFont="1" applyFill="1" applyBorder="1" applyAlignment="1" applyProtection="1">
      <alignment horizontal="centerContinuous" vertical="center"/>
    </xf>
    <xf numFmtId="0" fontId="3" fillId="4" borderId="3" xfId="0" applyFont="1" applyFill="1" applyBorder="1" applyAlignment="1" applyProtection="1">
      <alignment horizontal="center" vertical="center" shrinkToFit="1"/>
    </xf>
    <xf numFmtId="0" fontId="3" fillId="4" borderId="4" xfId="0" applyFont="1" applyFill="1" applyBorder="1" applyAlignment="1" applyProtection="1">
      <alignment horizontal="center" vertical="center" shrinkToFit="1"/>
    </xf>
    <xf numFmtId="0" fontId="6" fillId="4" borderId="2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right" vertical="top" wrapText="1"/>
    </xf>
    <xf numFmtId="0" fontId="2" fillId="3" borderId="3" xfId="0" applyFont="1" applyFill="1" applyBorder="1" applyAlignment="1" applyProtection="1">
      <alignment horizontal="right" vertical="top"/>
    </xf>
    <xf numFmtId="0" fontId="2" fillId="3" borderId="3" xfId="0" applyFont="1" applyFill="1" applyBorder="1" applyAlignment="1" applyProtection="1">
      <alignment horizontal="left" vertical="top" wrapText="1"/>
    </xf>
    <xf numFmtId="0" fontId="3" fillId="3" borderId="3" xfId="0" applyFont="1" applyFill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right" vertical="top" wrapText="1"/>
    </xf>
    <xf numFmtId="0" fontId="2" fillId="0" borderId="3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center" vertical="top" wrapText="1"/>
    </xf>
    <xf numFmtId="0" fontId="3" fillId="0" borderId="3" xfId="0" applyNumberFormat="1" applyFont="1" applyBorder="1" applyAlignment="1" applyProtection="1">
      <alignment vertical="top"/>
    </xf>
    <xf numFmtId="0" fontId="2" fillId="2" borderId="3" xfId="0" applyFont="1" applyFill="1" applyBorder="1" applyAlignment="1" applyProtection="1">
      <alignment horizontal="left" vertical="top"/>
    </xf>
    <xf numFmtId="0" fontId="3" fillId="2" borderId="3" xfId="0" applyFont="1" applyFill="1" applyBorder="1" applyAlignment="1" applyProtection="1">
      <alignment vertical="top" wrapText="1"/>
    </xf>
    <xf numFmtId="0" fontId="3" fillId="2" borderId="3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horizontal="left" vertical="top" shrinkToFit="1"/>
    </xf>
    <xf numFmtId="167" fontId="3" fillId="3" borderId="3" xfId="0" applyNumberFormat="1" applyFont="1" applyFill="1" applyBorder="1" applyAlignment="1" applyProtection="1">
      <alignment horizontal="left" vertical="top" shrinkToFit="1"/>
    </xf>
    <xf numFmtId="0" fontId="3" fillId="2" borderId="1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vertical="top"/>
    </xf>
    <xf numFmtId="0" fontId="3" fillId="0" borderId="10" xfId="0" applyFont="1" applyBorder="1" applyAlignment="1" applyProtection="1">
      <alignment vertical="top" wrapText="1"/>
    </xf>
    <xf numFmtId="0" fontId="0" fillId="0" borderId="7" xfId="0" applyBorder="1" applyProtection="1"/>
    <xf numFmtId="0" fontId="3" fillId="0" borderId="7" xfId="0" applyFont="1" applyBorder="1" applyAlignment="1" applyProtection="1">
      <alignment horizontal="left" vertical="top"/>
    </xf>
    <xf numFmtId="0" fontId="3" fillId="0" borderId="9" xfId="0" applyFont="1" applyBorder="1" applyAlignment="1" applyProtection="1">
      <alignment vertical="top" wrapText="1"/>
    </xf>
    <xf numFmtId="0" fontId="0" fillId="0" borderId="5" xfId="0" applyBorder="1" applyProtection="1"/>
    <xf numFmtId="0" fontId="3" fillId="0" borderId="5" xfId="0" applyFont="1" applyBorder="1" applyAlignment="1" applyProtection="1">
      <alignment horizontal="left" vertical="top"/>
    </xf>
    <xf numFmtId="0" fontId="0" fillId="5" borderId="5" xfId="0" applyFill="1" applyBorder="1" applyProtection="1"/>
    <xf numFmtId="0" fontId="3" fillId="5" borderId="3" xfId="0" applyFont="1" applyFill="1" applyBorder="1" applyAlignment="1" applyProtection="1">
      <alignment vertical="top"/>
    </xf>
    <xf numFmtId="0" fontId="3" fillId="0" borderId="9" xfId="0" applyFont="1" applyBorder="1" applyAlignment="1" applyProtection="1">
      <alignment horizontal="right" vertical="top" wrapText="1"/>
    </xf>
    <xf numFmtId="10" fontId="3" fillId="0" borderId="4" xfId="1" applyNumberFormat="1" applyFont="1" applyBorder="1" applyAlignment="1" applyProtection="1">
      <alignment vertical="top"/>
    </xf>
    <xf numFmtId="0" fontId="2" fillId="0" borderId="5" xfId="0" applyFont="1" applyBorder="1" applyAlignment="1" applyProtection="1">
      <alignment vertical="top"/>
    </xf>
    <xf numFmtId="164" fontId="3" fillId="0" borderId="3" xfId="0" applyNumberFormat="1" applyFont="1" applyBorder="1" applyAlignment="1" applyProtection="1">
      <alignment horizontal="left" vertical="top" shrinkToFit="1"/>
    </xf>
    <xf numFmtId="165" fontId="3" fillId="0" borderId="3" xfId="0" applyNumberFormat="1" applyFont="1" applyBorder="1" applyAlignment="1" applyProtection="1">
      <alignment horizontal="left" vertical="top" shrinkToFit="1"/>
    </xf>
    <xf numFmtId="0" fontId="3" fillId="0" borderId="11" xfId="0" applyFont="1" applyBorder="1" applyAlignment="1" applyProtection="1">
      <alignment vertical="top" wrapText="1"/>
    </xf>
    <xf numFmtId="0" fontId="0" fillId="0" borderId="3" xfId="0" applyBorder="1" applyAlignment="1" applyProtection="1">
      <alignment shrinkToFit="1"/>
    </xf>
    <xf numFmtId="0" fontId="2" fillId="0" borderId="3" xfId="0" applyFont="1" applyBorder="1" applyAlignment="1" applyProtection="1">
      <alignment horizontal="center" vertical="top" shrinkToFit="1"/>
    </xf>
    <xf numFmtId="0" fontId="3" fillId="0" borderId="0" xfId="0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 vertical="top"/>
      <protection locked="0"/>
    </xf>
    <xf numFmtId="0" fontId="8" fillId="0" borderId="0" xfId="0" applyFont="1" applyProtection="1">
      <protection locked="0"/>
    </xf>
    <xf numFmtId="0" fontId="5" fillId="0" borderId="0" xfId="0" applyFont="1" applyAlignment="1" applyProtection="1">
      <alignment horizontal="right" vertical="top"/>
      <protection locked="0"/>
    </xf>
    <xf numFmtId="10" fontId="3" fillId="0" borderId="3" xfId="1" applyNumberFormat="1" applyFont="1" applyBorder="1" applyAlignment="1" applyProtection="1">
      <alignment vertical="top"/>
    </xf>
    <xf numFmtId="0" fontId="3" fillId="0" borderId="0" xfId="0" applyFont="1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 indent="3"/>
      <protection locked="0"/>
    </xf>
    <xf numFmtId="0" fontId="5" fillId="0" borderId="0" xfId="0" applyFont="1" applyAlignment="1" applyProtection="1">
      <alignment horizontal="left" indent="3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 wrapText="1" indent="3"/>
      <protection locked="0"/>
    </xf>
    <xf numFmtId="0" fontId="0" fillId="0" borderId="0" xfId="0" applyAlignment="1">
      <alignment horizontal="left" wrapText="1" indent="3"/>
    </xf>
    <xf numFmtId="0" fontId="5" fillId="0" borderId="0" xfId="0" applyFont="1" applyAlignment="1">
      <alignment horizontal="left" wrapText="1" indent="3"/>
    </xf>
    <xf numFmtId="0" fontId="2" fillId="2" borderId="3" xfId="0" applyFont="1" applyFill="1" applyBorder="1" applyAlignment="1" applyProtection="1">
      <alignment horizontal="left" vertical="top"/>
    </xf>
    <xf numFmtId="0" fontId="2" fillId="2" borderId="1" xfId="0" applyFont="1" applyFill="1" applyBorder="1" applyAlignment="1" applyProtection="1">
      <alignment horizontal="left" vertical="top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</cellXfs>
  <cellStyles count="2">
    <cellStyle name="Įprastas" xfId="0" builtinId="0"/>
    <cellStyle name="Procentai" xfId="1" builtinId="5"/>
  </cellStyles>
  <dxfs count="1"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507"/>
  <sheetViews>
    <sheetView tabSelected="1" topLeftCell="B1" zoomScale="110" zoomScaleNormal="110" workbookViewId="0">
      <selection activeCell="L193" sqref="L193"/>
    </sheetView>
  </sheetViews>
  <sheetFormatPr defaultRowHeight="12.75"/>
  <cols>
    <col min="1" max="1" width="9.140625" style="1" hidden="1" customWidth="1"/>
    <col min="2" max="2" width="5.28515625" style="1" bestFit="1" customWidth="1"/>
    <col min="3" max="3" width="10.5703125" style="1" customWidth="1"/>
    <col min="4" max="4" width="46.28515625" style="1" customWidth="1"/>
    <col min="5" max="5" width="6.7109375" style="1" customWidth="1"/>
    <col min="6" max="6" width="7" style="1" customWidth="1"/>
    <col min="7" max="7" width="9.5703125" style="1" customWidth="1"/>
    <col min="8" max="8" width="10.140625" style="1" bestFit="1" customWidth="1"/>
    <col min="9" max="9" width="11.28515625" style="1" bestFit="1" customWidth="1"/>
    <col min="10" max="10" width="10.7109375" style="1" bestFit="1" customWidth="1"/>
    <col min="11" max="11" width="12.28515625" style="1" customWidth="1"/>
    <col min="12" max="12" width="10.140625" style="1" bestFit="1" customWidth="1"/>
    <col min="13" max="16384" width="9.140625" style="1"/>
  </cols>
  <sheetData>
    <row r="1" spans="1:12" ht="15" customHeight="1">
      <c r="B1" s="80" t="s">
        <v>425</v>
      </c>
      <c r="C1" s="80"/>
      <c r="D1" s="80"/>
      <c r="E1" s="80"/>
      <c r="F1" s="80"/>
      <c r="G1" s="80"/>
      <c r="H1" s="80"/>
      <c r="I1" s="80"/>
      <c r="J1" s="80"/>
      <c r="K1" s="25"/>
      <c r="L1" s="25"/>
    </row>
    <row r="2" spans="1:12" ht="14.25">
      <c r="B2" s="80" t="s">
        <v>2</v>
      </c>
      <c r="C2" s="80"/>
      <c r="D2" s="80"/>
      <c r="E2" s="80"/>
      <c r="F2" s="80"/>
      <c r="G2" s="80"/>
      <c r="H2" s="80"/>
      <c r="I2" s="80"/>
      <c r="J2" s="80"/>
      <c r="K2" s="25"/>
      <c r="L2" s="25"/>
    </row>
    <row r="3" spans="1:12" ht="1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2.75" customHeight="1">
      <c r="B4" s="79" t="s">
        <v>351</v>
      </c>
      <c r="C4" s="79"/>
      <c r="D4" s="79"/>
      <c r="E4" s="79"/>
      <c r="F4" s="79"/>
      <c r="G4" s="79"/>
      <c r="H4" s="79"/>
      <c r="I4" s="79"/>
      <c r="J4" s="79"/>
      <c r="K4" s="27"/>
      <c r="L4" s="27"/>
    </row>
    <row r="5" spans="1:12" ht="12.75" customHeight="1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12.75" customHeight="1">
      <c r="B6" s="79" t="s">
        <v>352</v>
      </c>
      <c r="C6" s="79"/>
      <c r="D6" s="79"/>
      <c r="E6" s="79"/>
      <c r="F6" s="79"/>
      <c r="G6" s="79"/>
      <c r="H6" s="79"/>
      <c r="I6" s="79"/>
      <c r="J6" s="79"/>
      <c r="K6" s="27"/>
      <c r="L6" s="27"/>
    </row>
    <row r="7" spans="1:12" ht="12.75" customHeight="1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5">
      <c r="B8" s="29"/>
      <c r="C8" s="30"/>
      <c r="D8" s="26"/>
      <c r="E8" s="26"/>
      <c r="F8" s="26"/>
      <c r="G8" s="31" t="s">
        <v>405</v>
      </c>
      <c r="H8" s="26"/>
      <c r="I8" s="26"/>
      <c r="J8" s="9">
        <f>L280</f>
        <v>97693.560017000025</v>
      </c>
      <c r="K8" s="9"/>
      <c r="L8" s="9"/>
    </row>
    <row r="9" spans="1:12" ht="15">
      <c r="B9" s="86" t="s">
        <v>401</v>
      </c>
      <c r="C9" s="86" t="s">
        <v>402</v>
      </c>
      <c r="D9" s="86" t="s">
        <v>403</v>
      </c>
      <c r="E9" s="86" t="s">
        <v>404</v>
      </c>
      <c r="F9" s="86" t="s">
        <v>415</v>
      </c>
      <c r="G9" s="32" t="s">
        <v>3</v>
      </c>
      <c r="H9" s="33"/>
      <c r="I9" s="33"/>
      <c r="J9" s="34"/>
      <c r="K9" s="86" t="s">
        <v>406</v>
      </c>
      <c r="L9" s="86" t="s">
        <v>399</v>
      </c>
    </row>
    <row r="10" spans="1:12" ht="30.75" customHeight="1">
      <c r="B10" s="87"/>
      <c r="C10" s="87"/>
      <c r="D10" s="87"/>
      <c r="E10" s="87"/>
      <c r="F10" s="87"/>
      <c r="G10" s="35" t="s">
        <v>417</v>
      </c>
      <c r="H10" s="35" t="s">
        <v>418</v>
      </c>
      <c r="I10" s="35" t="s">
        <v>419</v>
      </c>
      <c r="J10" s="36" t="s">
        <v>1</v>
      </c>
      <c r="K10" s="87"/>
      <c r="L10" s="87"/>
    </row>
    <row r="11" spans="1:12" ht="15">
      <c r="B11" s="37">
        <v>1</v>
      </c>
      <c r="C11" s="37">
        <v>2</v>
      </c>
      <c r="D11" s="37">
        <v>3</v>
      </c>
      <c r="E11" s="37">
        <v>4</v>
      </c>
      <c r="F11" s="37">
        <v>5</v>
      </c>
      <c r="G11" s="37">
        <v>6</v>
      </c>
      <c r="H11" s="37">
        <v>7</v>
      </c>
      <c r="I11" s="37">
        <v>8</v>
      </c>
      <c r="J11" s="37" t="s">
        <v>400</v>
      </c>
      <c r="K11" s="37">
        <v>10</v>
      </c>
      <c r="L11" s="37" t="s">
        <v>398</v>
      </c>
    </row>
    <row r="12" spans="1:12" ht="15">
      <c r="B12" s="38"/>
      <c r="C12" s="39">
        <v>1</v>
      </c>
      <c r="D12" s="40" t="s">
        <v>4</v>
      </c>
      <c r="E12" s="41"/>
      <c r="F12" s="41"/>
      <c r="G12" s="41"/>
      <c r="H12" s="41"/>
      <c r="I12" s="41"/>
      <c r="J12" s="41"/>
      <c r="K12" s="41"/>
      <c r="L12" s="41"/>
    </row>
    <row r="13" spans="1:12" ht="45">
      <c r="A13" s="10" t="str">
        <f>IFERROR(FIND("Skyr",B13)&gt;0,"")</f>
        <v/>
      </c>
      <c r="B13" s="42">
        <v>1</v>
      </c>
      <c r="C13" s="43" t="s">
        <v>5</v>
      </c>
      <c r="D13" s="44" t="s">
        <v>353</v>
      </c>
      <c r="E13" s="45" t="s">
        <v>6</v>
      </c>
      <c r="F13" s="46">
        <v>60</v>
      </c>
      <c r="G13" s="15">
        <v>451.1</v>
      </c>
      <c r="H13" s="15">
        <v>112</v>
      </c>
      <c r="I13" s="15">
        <v>3.9</v>
      </c>
      <c r="J13" s="21">
        <f>ROUND(SUM(G13:I13),2)</f>
        <v>567</v>
      </c>
      <c r="K13" s="23">
        <f t="shared" ref="K13:K45" si="0">ROUND(SUMPRODUCT(G13:I13,Koeficientai)/F13,4)</f>
        <v>11.915800000000001</v>
      </c>
      <c r="L13" s="21">
        <f>F13*K13</f>
        <v>714.94800000000009</v>
      </c>
    </row>
    <row r="14" spans="1:12" ht="45">
      <c r="A14" s="10" t="str">
        <f t="shared" ref="A14:A75" si="1">IFERROR(FIND("Skyr",B14)&gt;0,"")</f>
        <v/>
      </c>
      <c r="B14" s="42">
        <v>2</v>
      </c>
      <c r="C14" s="43" t="s">
        <v>7</v>
      </c>
      <c r="D14" s="44" t="s">
        <v>348</v>
      </c>
      <c r="E14" s="45" t="s">
        <v>6</v>
      </c>
      <c r="F14" s="46">
        <v>30</v>
      </c>
      <c r="G14" s="15">
        <v>251</v>
      </c>
      <c r="H14" s="15">
        <v>66.12</v>
      </c>
      <c r="I14" s="15">
        <v>2</v>
      </c>
      <c r="J14" s="21">
        <f t="shared" ref="J14:J45" si="2">ROUND(SUM(G14:I14),2)</f>
        <v>319.12</v>
      </c>
      <c r="K14" s="23">
        <f t="shared" si="0"/>
        <v>13.393800000000001</v>
      </c>
      <c r="L14" s="21">
        <f t="shared" ref="L14:L77" si="3">F14*K14</f>
        <v>401.81400000000002</v>
      </c>
    </row>
    <row r="15" spans="1:12" ht="30">
      <c r="A15" s="10" t="str">
        <f t="shared" si="1"/>
        <v/>
      </c>
      <c r="B15" s="42">
        <v>3</v>
      </c>
      <c r="C15" s="43"/>
      <c r="D15" s="44" t="s">
        <v>8</v>
      </c>
      <c r="E15" s="45" t="s">
        <v>0</v>
      </c>
      <c r="F15" s="46">
        <v>60</v>
      </c>
      <c r="G15" s="15"/>
      <c r="H15" s="15"/>
      <c r="I15" s="15">
        <v>127.2</v>
      </c>
      <c r="J15" s="21">
        <f t="shared" si="2"/>
        <v>127.2</v>
      </c>
      <c r="K15" s="23">
        <f t="shared" si="0"/>
        <v>2.3618000000000001</v>
      </c>
      <c r="L15" s="21">
        <f t="shared" si="3"/>
        <v>141.708</v>
      </c>
    </row>
    <row r="16" spans="1:12" ht="30">
      <c r="A16" s="10" t="str">
        <f t="shared" si="1"/>
        <v/>
      </c>
      <c r="B16" s="42">
        <v>4</v>
      </c>
      <c r="C16" s="43"/>
      <c r="D16" s="44" t="s">
        <v>9</v>
      </c>
      <c r="E16" s="45" t="s">
        <v>0</v>
      </c>
      <c r="F16" s="46">
        <v>30</v>
      </c>
      <c r="G16" s="15"/>
      <c r="H16" s="15"/>
      <c r="I16" s="15">
        <v>189</v>
      </c>
      <c r="J16" s="21">
        <f t="shared" si="2"/>
        <v>189</v>
      </c>
      <c r="K16" s="23">
        <f t="shared" si="0"/>
        <v>7.0185000000000004</v>
      </c>
      <c r="L16" s="21">
        <f t="shared" si="3"/>
        <v>210.55500000000001</v>
      </c>
    </row>
    <row r="17" spans="1:12" ht="45">
      <c r="A17" s="10" t="str">
        <f t="shared" si="1"/>
        <v/>
      </c>
      <c r="B17" s="42">
        <v>5</v>
      </c>
      <c r="C17" s="43" t="s">
        <v>10</v>
      </c>
      <c r="D17" s="44" t="s">
        <v>11</v>
      </c>
      <c r="E17" s="45" t="s">
        <v>12</v>
      </c>
      <c r="F17" s="46">
        <v>8</v>
      </c>
      <c r="G17" s="15">
        <v>31.66</v>
      </c>
      <c r="H17" s="15">
        <v>0.81</v>
      </c>
      <c r="I17" s="15"/>
      <c r="J17" s="21">
        <f t="shared" si="2"/>
        <v>32.47</v>
      </c>
      <c r="K17" s="23">
        <f t="shared" si="0"/>
        <v>5.2618</v>
      </c>
      <c r="L17" s="21">
        <f t="shared" si="3"/>
        <v>42.0944</v>
      </c>
    </row>
    <row r="18" spans="1:12" ht="45">
      <c r="A18" s="10" t="str">
        <f t="shared" si="1"/>
        <v/>
      </c>
      <c r="B18" s="42">
        <v>6</v>
      </c>
      <c r="C18" s="43" t="s">
        <v>10</v>
      </c>
      <c r="D18" s="44" t="s">
        <v>13</v>
      </c>
      <c r="E18" s="45" t="s">
        <v>12</v>
      </c>
      <c r="F18" s="46">
        <v>4</v>
      </c>
      <c r="G18" s="15">
        <v>28.55</v>
      </c>
      <c r="H18" s="15">
        <v>0.97</v>
      </c>
      <c r="I18" s="15"/>
      <c r="J18" s="21">
        <f t="shared" si="2"/>
        <v>29.52</v>
      </c>
      <c r="K18" s="23">
        <f t="shared" si="0"/>
        <v>9.5559999999999992</v>
      </c>
      <c r="L18" s="21">
        <f t="shared" si="3"/>
        <v>38.223999999999997</v>
      </c>
    </row>
    <row r="19" spans="1:12" ht="30">
      <c r="A19" s="10" t="str">
        <f t="shared" si="1"/>
        <v/>
      </c>
      <c r="B19" s="42">
        <v>7</v>
      </c>
      <c r="C19" s="43"/>
      <c r="D19" s="44" t="s">
        <v>14</v>
      </c>
      <c r="E19" s="45" t="s">
        <v>0</v>
      </c>
      <c r="F19" s="46">
        <v>4</v>
      </c>
      <c r="G19" s="15"/>
      <c r="H19" s="15">
        <v>201.37</v>
      </c>
      <c r="I19" s="15"/>
      <c r="J19" s="21">
        <f t="shared" si="2"/>
        <v>201.37</v>
      </c>
      <c r="K19" s="23">
        <f t="shared" si="0"/>
        <v>55.539499999999997</v>
      </c>
      <c r="L19" s="21">
        <f t="shared" si="3"/>
        <v>222.15799999999999</v>
      </c>
    </row>
    <row r="20" spans="1:12" ht="30">
      <c r="A20" s="10" t="str">
        <f t="shared" si="1"/>
        <v/>
      </c>
      <c r="B20" s="42">
        <v>8</v>
      </c>
      <c r="C20" s="43"/>
      <c r="D20" s="44" t="s">
        <v>15</v>
      </c>
      <c r="E20" s="45" t="s">
        <v>0</v>
      </c>
      <c r="F20" s="46">
        <v>4</v>
      </c>
      <c r="G20" s="15"/>
      <c r="H20" s="15">
        <v>205</v>
      </c>
      <c r="I20" s="15"/>
      <c r="J20" s="21">
        <f t="shared" si="2"/>
        <v>205</v>
      </c>
      <c r="K20" s="23">
        <f t="shared" si="0"/>
        <v>56.540599999999998</v>
      </c>
      <c r="L20" s="21">
        <f t="shared" si="3"/>
        <v>226.16239999999999</v>
      </c>
    </row>
    <row r="21" spans="1:12" ht="30">
      <c r="A21" s="10" t="str">
        <f t="shared" si="1"/>
        <v/>
      </c>
      <c r="B21" s="42">
        <v>9</v>
      </c>
      <c r="C21" s="43"/>
      <c r="D21" s="44" t="s">
        <v>16</v>
      </c>
      <c r="E21" s="45" t="s">
        <v>0</v>
      </c>
      <c r="F21" s="46">
        <v>2</v>
      </c>
      <c r="G21" s="15"/>
      <c r="H21" s="15">
        <v>108.3</v>
      </c>
      <c r="I21" s="15"/>
      <c r="J21" s="21">
        <f t="shared" si="2"/>
        <v>108.3</v>
      </c>
      <c r="K21" s="23">
        <f t="shared" si="0"/>
        <v>59.74</v>
      </c>
      <c r="L21" s="21">
        <f t="shared" si="3"/>
        <v>119.48</v>
      </c>
    </row>
    <row r="22" spans="1:12" ht="30">
      <c r="A22" s="10" t="str">
        <f t="shared" si="1"/>
        <v/>
      </c>
      <c r="B22" s="42">
        <v>10</v>
      </c>
      <c r="C22" s="43"/>
      <c r="D22" s="44" t="s">
        <v>17</v>
      </c>
      <c r="E22" s="45" t="s">
        <v>0</v>
      </c>
      <c r="F22" s="46">
        <v>2</v>
      </c>
      <c r="G22" s="15"/>
      <c r="H22" s="15">
        <v>188.3</v>
      </c>
      <c r="I22" s="15"/>
      <c r="J22" s="21">
        <f t="shared" si="2"/>
        <v>188.3</v>
      </c>
      <c r="K22" s="23">
        <f t="shared" si="0"/>
        <v>103.8693</v>
      </c>
      <c r="L22" s="21">
        <f t="shared" si="3"/>
        <v>207.73859999999999</v>
      </c>
    </row>
    <row r="23" spans="1:12" ht="30">
      <c r="A23" s="10" t="str">
        <f t="shared" si="1"/>
        <v/>
      </c>
      <c r="B23" s="42">
        <v>11</v>
      </c>
      <c r="C23" s="43" t="s">
        <v>18</v>
      </c>
      <c r="D23" s="44" t="s">
        <v>363</v>
      </c>
      <c r="E23" s="45" t="s">
        <v>0</v>
      </c>
      <c r="F23" s="46">
        <v>5</v>
      </c>
      <c r="G23" s="15">
        <v>266.8</v>
      </c>
      <c r="H23" s="15"/>
      <c r="I23" s="15"/>
      <c r="J23" s="21">
        <f t="shared" si="2"/>
        <v>266.8</v>
      </c>
      <c r="K23" s="23">
        <f t="shared" si="0"/>
        <v>69.4405</v>
      </c>
      <c r="L23" s="21">
        <f t="shared" si="3"/>
        <v>347.20249999999999</v>
      </c>
    </row>
    <row r="24" spans="1:12" ht="30">
      <c r="A24" s="10" t="str">
        <f t="shared" si="1"/>
        <v/>
      </c>
      <c r="B24" s="42">
        <v>12</v>
      </c>
      <c r="C24" s="43" t="s">
        <v>19</v>
      </c>
      <c r="D24" s="44" t="s">
        <v>364</v>
      </c>
      <c r="E24" s="45" t="s">
        <v>0</v>
      </c>
      <c r="F24" s="46">
        <v>3</v>
      </c>
      <c r="G24" s="15">
        <v>174.56</v>
      </c>
      <c r="H24" s="15"/>
      <c r="I24" s="15"/>
      <c r="J24" s="21">
        <f t="shared" si="2"/>
        <v>174.56</v>
      </c>
      <c r="K24" s="23">
        <f t="shared" si="0"/>
        <v>75.721699999999998</v>
      </c>
      <c r="L24" s="21">
        <f t="shared" si="3"/>
        <v>227.1651</v>
      </c>
    </row>
    <row r="25" spans="1:12" ht="30">
      <c r="A25" s="10" t="str">
        <f t="shared" si="1"/>
        <v/>
      </c>
      <c r="B25" s="42">
        <v>13</v>
      </c>
      <c r="C25" s="43" t="s">
        <v>20</v>
      </c>
      <c r="D25" s="44" t="s">
        <v>21</v>
      </c>
      <c r="E25" s="45" t="s">
        <v>22</v>
      </c>
      <c r="F25" s="46">
        <v>0.9</v>
      </c>
      <c r="G25" s="15">
        <v>91.83</v>
      </c>
      <c r="H25" s="15"/>
      <c r="I25" s="15"/>
      <c r="J25" s="21">
        <f t="shared" si="2"/>
        <v>91.83</v>
      </c>
      <c r="K25" s="23">
        <f t="shared" si="0"/>
        <v>132.78190000000001</v>
      </c>
      <c r="L25" s="21">
        <f t="shared" si="3"/>
        <v>119.50371000000001</v>
      </c>
    </row>
    <row r="26" spans="1:12" ht="45">
      <c r="A26" s="10" t="str">
        <f t="shared" si="1"/>
        <v/>
      </c>
      <c r="B26" s="42">
        <v>14</v>
      </c>
      <c r="C26" s="43" t="s">
        <v>23</v>
      </c>
      <c r="D26" s="44" t="s">
        <v>24</v>
      </c>
      <c r="E26" s="45" t="s">
        <v>12</v>
      </c>
      <c r="F26" s="46">
        <v>80</v>
      </c>
      <c r="G26" s="15">
        <v>46.99</v>
      </c>
      <c r="H26" s="15">
        <v>10.220000000000001</v>
      </c>
      <c r="I26" s="15"/>
      <c r="J26" s="21">
        <f t="shared" si="2"/>
        <v>57.21</v>
      </c>
      <c r="K26" s="23">
        <f t="shared" si="0"/>
        <v>0.90529999999999999</v>
      </c>
      <c r="L26" s="21">
        <f t="shared" si="3"/>
        <v>72.424000000000007</v>
      </c>
    </row>
    <row r="27" spans="1:12" ht="45">
      <c r="A27" s="10" t="str">
        <f t="shared" si="1"/>
        <v/>
      </c>
      <c r="B27" s="42">
        <v>15</v>
      </c>
      <c r="C27" s="43" t="s">
        <v>23</v>
      </c>
      <c r="D27" s="44" t="s">
        <v>25</v>
      </c>
      <c r="E27" s="45" t="s">
        <v>12</v>
      </c>
      <c r="F27" s="46">
        <v>50</v>
      </c>
      <c r="G27" s="15">
        <v>120.63</v>
      </c>
      <c r="H27" s="15">
        <v>28.01</v>
      </c>
      <c r="I27" s="15"/>
      <c r="J27" s="21">
        <f t="shared" si="2"/>
        <v>148.63999999999999</v>
      </c>
      <c r="K27" s="23">
        <f t="shared" si="0"/>
        <v>3.7576999999999998</v>
      </c>
      <c r="L27" s="21">
        <f t="shared" si="3"/>
        <v>187.88499999999999</v>
      </c>
    </row>
    <row r="28" spans="1:12" ht="15">
      <c r="A28" s="10" t="str">
        <f t="shared" si="1"/>
        <v/>
      </c>
      <c r="B28" s="42">
        <v>16</v>
      </c>
      <c r="C28" s="43"/>
      <c r="D28" s="44" t="s">
        <v>26</v>
      </c>
      <c r="E28" s="45" t="s">
        <v>0</v>
      </c>
      <c r="F28" s="46">
        <v>8</v>
      </c>
      <c r="G28" s="15"/>
      <c r="H28" s="15">
        <v>22.5</v>
      </c>
      <c r="I28" s="15"/>
      <c r="J28" s="21">
        <f t="shared" si="2"/>
        <v>22.5</v>
      </c>
      <c r="K28" s="23">
        <f t="shared" si="0"/>
        <v>3.1027999999999998</v>
      </c>
      <c r="L28" s="21">
        <f t="shared" si="3"/>
        <v>24.822399999999998</v>
      </c>
    </row>
    <row r="29" spans="1:12" ht="15">
      <c r="A29" s="10" t="str">
        <f t="shared" si="1"/>
        <v/>
      </c>
      <c r="B29" s="42">
        <v>17</v>
      </c>
      <c r="C29" s="43"/>
      <c r="D29" s="44" t="s">
        <v>27</v>
      </c>
      <c r="E29" s="45" t="s">
        <v>0</v>
      </c>
      <c r="F29" s="46">
        <v>8</v>
      </c>
      <c r="G29" s="15"/>
      <c r="H29" s="15">
        <v>17.66</v>
      </c>
      <c r="I29" s="15"/>
      <c r="J29" s="21">
        <f t="shared" si="2"/>
        <v>17.66</v>
      </c>
      <c r="K29" s="23">
        <f t="shared" si="0"/>
        <v>2.4354</v>
      </c>
      <c r="L29" s="21">
        <f t="shared" si="3"/>
        <v>19.4832</v>
      </c>
    </row>
    <row r="30" spans="1:12" ht="15">
      <c r="A30" s="10" t="str">
        <f t="shared" si="1"/>
        <v/>
      </c>
      <c r="B30" s="42">
        <v>18</v>
      </c>
      <c r="C30" s="43"/>
      <c r="D30" s="44" t="s">
        <v>28</v>
      </c>
      <c r="E30" s="45" t="s">
        <v>0</v>
      </c>
      <c r="F30" s="46">
        <v>10</v>
      </c>
      <c r="G30" s="15"/>
      <c r="H30" s="15">
        <v>22.3</v>
      </c>
      <c r="I30" s="15"/>
      <c r="J30" s="21">
        <f t="shared" si="2"/>
        <v>22.3</v>
      </c>
      <c r="K30" s="23">
        <f t="shared" si="0"/>
        <v>2.4601999999999999</v>
      </c>
      <c r="L30" s="21">
        <f t="shared" si="3"/>
        <v>24.602</v>
      </c>
    </row>
    <row r="31" spans="1:12" ht="15">
      <c r="A31" s="10" t="str">
        <f t="shared" si="1"/>
        <v/>
      </c>
      <c r="B31" s="42">
        <v>19</v>
      </c>
      <c r="C31" s="43"/>
      <c r="D31" s="44" t="s">
        <v>354</v>
      </c>
      <c r="E31" s="45" t="s">
        <v>0</v>
      </c>
      <c r="F31" s="46">
        <v>2</v>
      </c>
      <c r="G31" s="15"/>
      <c r="H31" s="15">
        <v>9.1999999999999993</v>
      </c>
      <c r="I31" s="15"/>
      <c r="J31" s="21">
        <f t="shared" si="2"/>
        <v>9.1999999999999993</v>
      </c>
      <c r="K31" s="23">
        <f t="shared" si="0"/>
        <v>5.0749000000000004</v>
      </c>
      <c r="L31" s="21">
        <f t="shared" si="3"/>
        <v>10.149800000000001</v>
      </c>
    </row>
    <row r="32" spans="1:12" ht="15">
      <c r="A32" s="10" t="str">
        <f t="shared" si="1"/>
        <v/>
      </c>
      <c r="B32" s="42">
        <v>20</v>
      </c>
      <c r="C32" s="43"/>
      <c r="D32" s="44" t="s">
        <v>29</v>
      </c>
      <c r="E32" s="45" t="s">
        <v>0</v>
      </c>
      <c r="F32" s="46">
        <v>10</v>
      </c>
      <c r="G32" s="15"/>
      <c r="H32" s="15">
        <v>41.2</v>
      </c>
      <c r="I32" s="15"/>
      <c r="J32" s="21">
        <f t="shared" si="2"/>
        <v>41.2</v>
      </c>
      <c r="K32" s="23">
        <f t="shared" si="0"/>
        <v>4.5453000000000001</v>
      </c>
      <c r="L32" s="21">
        <f t="shared" si="3"/>
        <v>45.453000000000003</v>
      </c>
    </row>
    <row r="33" spans="1:13" ht="15">
      <c r="A33" s="10" t="str">
        <f t="shared" si="1"/>
        <v/>
      </c>
      <c r="B33" s="42">
        <v>21</v>
      </c>
      <c r="C33" s="43"/>
      <c r="D33" s="44" t="s">
        <v>30</v>
      </c>
      <c r="E33" s="45" t="s">
        <v>0</v>
      </c>
      <c r="F33" s="46">
        <v>8</v>
      </c>
      <c r="G33" s="15"/>
      <c r="H33" s="15">
        <v>35.01</v>
      </c>
      <c r="I33" s="15"/>
      <c r="J33" s="21">
        <f t="shared" si="2"/>
        <v>35.01</v>
      </c>
      <c r="K33" s="23">
        <f t="shared" si="0"/>
        <v>4.8280000000000003</v>
      </c>
      <c r="L33" s="21">
        <f t="shared" si="3"/>
        <v>38.624000000000002</v>
      </c>
    </row>
    <row r="34" spans="1:13" ht="15">
      <c r="A34" s="10" t="str">
        <f t="shared" si="1"/>
        <v/>
      </c>
      <c r="B34" s="42">
        <v>22</v>
      </c>
      <c r="C34" s="43"/>
      <c r="D34" s="44" t="s">
        <v>31</v>
      </c>
      <c r="E34" s="45" t="s">
        <v>0</v>
      </c>
      <c r="F34" s="46">
        <v>5</v>
      </c>
      <c r="G34" s="15"/>
      <c r="H34" s="15">
        <v>27.7</v>
      </c>
      <c r="I34" s="15"/>
      <c r="J34" s="21">
        <f t="shared" si="2"/>
        <v>27.7</v>
      </c>
      <c r="K34" s="23">
        <f t="shared" si="0"/>
        <v>6.1119000000000003</v>
      </c>
      <c r="L34" s="21">
        <f t="shared" si="3"/>
        <v>30.5595</v>
      </c>
    </row>
    <row r="35" spans="1:13" ht="15">
      <c r="A35" s="10" t="str">
        <f t="shared" si="1"/>
        <v/>
      </c>
      <c r="B35" s="42">
        <v>23</v>
      </c>
      <c r="C35" s="43"/>
      <c r="D35" s="44" t="s">
        <v>350</v>
      </c>
      <c r="E35" s="45" t="s">
        <v>0</v>
      </c>
      <c r="F35" s="46">
        <v>10</v>
      </c>
      <c r="G35" s="15"/>
      <c r="H35" s="15">
        <v>31.2</v>
      </c>
      <c r="I35" s="15"/>
      <c r="J35" s="21">
        <f t="shared" si="2"/>
        <v>31.2</v>
      </c>
      <c r="K35" s="23">
        <f t="shared" si="0"/>
        <v>3.4420999999999999</v>
      </c>
      <c r="L35" s="21">
        <f t="shared" si="3"/>
        <v>34.420999999999999</v>
      </c>
    </row>
    <row r="36" spans="1:13" ht="15">
      <c r="A36" s="10" t="str">
        <f t="shared" si="1"/>
        <v/>
      </c>
      <c r="B36" s="42">
        <v>24</v>
      </c>
      <c r="C36" s="43"/>
      <c r="D36" s="44" t="s">
        <v>32</v>
      </c>
      <c r="E36" s="45" t="s">
        <v>0</v>
      </c>
      <c r="F36" s="46">
        <v>10</v>
      </c>
      <c r="G36" s="15"/>
      <c r="H36" s="15">
        <v>18.899999999999999</v>
      </c>
      <c r="I36" s="15"/>
      <c r="J36" s="21">
        <f t="shared" si="2"/>
        <v>18.899999999999999</v>
      </c>
      <c r="K36" s="23">
        <f t="shared" si="0"/>
        <v>2.0851000000000002</v>
      </c>
      <c r="L36" s="21">
        <f t="shared" si="3"/>
        <v>20.851000000000003</v>
      </c>
    </row>
    <row r="37" spans="1:13" ht="15">
      <c r="A37" s="10" t="str">
        <f t="shared" si="1"/>
        <v/>
      </c>
      <c r="B37" s="42">
        <v>25</v>
      </c>
      <c r="C37" s="43"/>
      <c r="D37" s="44" t="s">
        <v>33</v>
      </c>
      <c r="E37" s="45" t="s">
        <v>0</v>
      </c>
      <c r="F37" s="46">
        <v>8</v>
      </c>
      <c r="G37" s="15"/>
      <c r="H37" s="15">
        <v>48.2</v>
      </c>
      <c r="I37" s="15"/>
      <c r="J37" s="21">
        <f t="shared" si="2"/>
        <v>48.2</v>
      </c>
      <c r="K37" s="23">
        <f t="shared" si="0"/>
        <v>6.6470000000000002</v>
      </c>
      <c r="L37" s="21">
        <f t="shared" si="3"/>
        <v>53.176000000000002</v>
      </c>
    </row>
    <row r="38" spans="1:13" ht="15">
      <c r="A38" s="10" t="str">
        <f t="shared" si="1"/>
        <v/>
      </c>
      <c r="B38" s="42">
        <v>26</v>
      </c>
      <c r="C38" s="43"/>
      <c r="D38" s="44" t="s">
        <v>34</v>
      </c>
      <c r="E38" s="45" t="s">
        <v>0</v>
      </c>
      <c r="F38" s="46">
        <v>8</v>
      </c>
      <c r="G38" s="15"/>
      <c r="H38" s="15">
        <v>34.799999999999997</v>
      </c>
      <c r="I38" s="15"/>
      <c r="J38" s="21">
        <f t="shared" si="2"/>
        <v>34.799999999999997</v>
      </c>
      <c r="K38" s="23">
        <f t="shared" si="0"/>
        <v>4.7991000000000001</v>
      </c>
      <c r="L38" s="21">
        <f t="shared" si="3"/>
        <v>38.392800000000001</v>
      </c>
    </row>
    <row r="39" spans="1:13" ht="28.5">
      <c r="A39" s="10" t="str">
        <f t="shared" si="1"/>
        <v/>
      </c>
      <c r="B39" s="42">
        <v>27</v>
      </c>
      <c r="C39" s="43" t="s">
        <v>35</v>
      </c>
      <c r="D39" s="44" t="s">
        <v>36</v>
      </c>
      <c r="E39" s="45" t="s">
        <v>12</v>
      </c>
      <c r="F39" s="46">
        <v>1</v>
      </c>
      <c r="G39" s="15">
        <v>14.1</v>
      </c>
      <c r="H39" s="15">
        <v>35.549999999999997</v>
      </c>
      <c r="I39" s="15"/>
      <c r="J39" s="21">
        <f t="shared" si="2"/>
        <v>49.65</v>
      </c>
      <c r="K39" s="23">
        <f t="shared" si="0"/>
        <v>57.569000000000003</v>
      </c>
      <c r="L39" s="21">
        <f t="shared" si="3"/>
        <v>57.569000000000003</v>
      </c>
    </row>
    <row r="40" spans="1:13" ht="30">
      <c r="A40" s="10" t="str">
        <f t="shared" si="1"/>
        <v/>
      </c>
      <c r="B40" s="42">
        <v>28</v>
      </c>
      <c r="C40" s="43" t="s">
        <v>37</v>
      </c>
      <c r="D40" s="44" t="s">
        <v>365</v>
      </c>
      <c r="E40" s="45" t="s">
        <v>12</v>
      </c>
      <c r="F40" s="46">
        <v>1</v>
      </c>
      <c r="G40" s="15">
        <v>39.1</v>
      </c>
      <c r="H40" s="15"/>
      <c r="I40" s="15">
        <v>20.11</v>
      </c>
      <c r="J40" s="21">
        <f t="shared" si="2"/>
        <v>59.21</v>
      </c>
      <c r="K40" s="23">
        <f t="shared" si="0"/>
        <v>73.286600000000007</v>
      </c>
      <c r="L40" s="21">
        <f t="shared" si="3"/>
        <v>73.286600000000007</v>
      </c>
    </row>
    <row r="41" spans="1:13" ht="60">
      <c r="A41" s="10" t="str">
        <f t="shared" si="1"/>
        <v/>
      </c>
      <c r="B41" s="42">
        <v>29</v>
      </c>
      <c r="C41" s="43"/>
      <c r="D41" s="44" t="s">
        <v>420</v>
      </c>
      <c r="E41" s="45" t="s">
        <v>0</v>
      </c>
      <c r="F41" s="46">
        <v>1</v>
      </c>
      <c r="G41" s="15"/>
      <c r="H41" s="15">
        <v>752.1</v>
      </c>
      <c r="I41" s="15"/>
      <c r="J41" s="21">
        <f t="shared" si="2"/>
        <v>752.1</v>
      </c>
      <c r="K41" s="23">
        <f t="shared" si="0"/>
        <v>829.74080000000004</v>
      </c>
      <c r="L41" s="21">
        <f t="shared" si="3"/>
        <v>829.74080000000004</v>
      </c>
    </row>
    <row r="42" spans="1:13" ht="45">
      <c r="A42" s="10" t="str">
        <f t="shared" si="1"/>
        <v/>
      </c>
      <c r="B42" s="42">
        <v>30</v>
      </c>
      <c r="C42" s="43" t="s">
        <v>38</v>
      </c>
      <c r="D42" s="44" t="s">
        <v>366</v>
      </c>
      <c r="E42" s="45" t="s">
        <v>6</v>
      </c>
      <c r="F42" s="46">
        <v>30</v>
      </c>
      <c r="G42" s="15">
        <v>43.11</v>
      </c>
      <c r="H42" s="15">
        <v>365.95</v>
      </c>
      <c r="I42" s="15">
        <v>7.22</v>
      </c>
      <c r="J42" s="21">
        <f t="shared" si="2"/>
        <v>416.28</v>
      </c>
      <c r="K42" s="23">
        <f t="shared" si="0"/>
        <v>15.595800000000001</v>
      </c>
      <c r="L42" s="21">
        <f t="shared" si="3"/>
        <v>467.87400000000002</v>
      </c>
    </row>
    <row r="43" spans="1:13" ht="45">
      <c r="A43" s="10" t="str">
        <f t="shared" si="1"/>
        <v/>
      </c>
      <c r="B43" s="42">
        <v>31</v>
      </c>
      <c r="C43" s="43" t="s">
        <v>39</v>
      </c>
      <c r="D43" s="44" t="s">
        <v>367</v>
      </c>
      <c r="E43" s="45" t="s">
        <v>12</v>
      </c>
      <c r="F43" s="46">
        <v>8</v>
      </c>
      <c r="G43" s="15">
        <v>74.209999999999994</v>
      </c>
      <c r="H43" s="15">
        <v>149.80000000000001</v>
      </c>
      <c r="I43" s="15"/>
      <c r="J43" s="21">
        <f t="shared" si="2"/>
        <v>224.01</v>
      </c>
      <c r="K43" s="23">
        <f t="shared" si="0"/>
        <v>32.729700000000001</v>
      </c>
      <c r="L43" s="21">
        <f t="shared" si="3"/>
        <v>261.83760000000001</v>
      </c>
    </row>
    <row r="44" spans="1:13" ht="45">
      <c r="A44" s="10" t="str">
        <f t="shared" si="1"/>
        <v/>
      </c>
      <c r="B44" s="42">
        <v>32</v>
      </c>
      <c r="C44" s="43" t="s">
        <v>40</v>
      </c>
      <c r="D44" s="44" t="s">
        <v>368</v>
      </c>
      <c r="E44" s="45" t="s">
        <v>22</v>
      </c>
      <c r="F44" s="46">
        <v>0.3</v>
      </c>
      <c r="G44" s="15">
        <v>31.77</v>
      </c>
      <c r="H44" s="15"/>
      <c r="I44" s="15">
        <v>6.28</v>
      </c>
      <c r="J44" s="21">
        <f t="shared" si="2"/>
        <v>38.049999999999997</v>
      </c>
      <c r="K44" s="23">
        <f t="shared" si="0"/>
        <v>161.13460000000001</v>
      </c>
      <c r="L44" s="21">
        <f t="shared" si="3"/>
        <v>48.340380000000003</v>
      </c>
    </row>
    <row r="45" spans="1:13" ht="45">
      <c r="A45" s="10" t="str">
        <f t="shared" si="1"/>
        <v/>
      </c>
      <c r="B45" s="42">
        <v>33</v>
      </c>
      <c r="C45" s="43" t="s">
        <v>41</v>
      </c>
      <c r="D45" s="44" t="s">
        <v>369</v>
      </c>
      <c r="E45" s="45" t="s">
        <v>12</v>
      </c>
      <c r="F45" s="46">
        <v>1</v>
      </c>
      <c r="G45" s="15">
        <v>13.11</v>
      </c>
      <c r="H45" s="15">
        <v>29.55</v>
      </c>
      <c r="I45" s="15"/>
      <c r="J45" s="21">
        <f t="shared" si="2"/>
        <v>42.66</v>
      </c>
      <c r="K45" s="23">
        <f t="shared" si="0"/>
        <v>49.661299999999997</v>
      </c>
      <c r="L45" s="21">
        <f t="shared" si="3"/>
        <v>49.661299999999997</v>
      </c>
    </row>
    <row r="46" spans="1:13" ht="15">
      <c r="A46" s="10" t="b">
        <f t="shared" si="1"/>
        <v>1</v>
      </c>
      <c r="B46" s="47" t="s">
        <v>42</v>
      </c>
      <c r="C46" s="47"/>
      <c r="D46" s="47"/>
      <c r="E46" s="48"/>
      <c r="F46" s="49"/>
      <c r="G46" s="16">
        <f>SUM(G13:G45)</f>
        <v>1678.5199999999995</v>
      </c>
      <c r="H46" s="16">
        <f t="shared" ref="H46:I46" si="4">SUM(H13:H45)</f>
        <v>2562.7200000000003</v>
      </c>
      <c r="I46" s="16">
        <f t="shared" si="4"/>
        <v>355.71000000000004</v>
      </c>
      <c r="J46" s="16">
        <f>SUM(J13:J45)</f>
        <v>4596.95</v>
      </c>
      <c r="K46" s="24"/>
      <c r="L46" s="24"/>
      <c r="M46" s="72"/>
    </row>
    <row r="47" spans="1:13" ht="15">
      <c r="A47" s="10" t="str">
        <f t="shared" si="1"/>
        <v/>
      </c>
      <c r="B47" s="38"/>
      <c r="C47" s="39">
        <v>2</v>
      </c>
      <c r="D47" s="40" t="s">
        <v>43</v>
      </c>
      <c r="E47" s="41"/>
      <c r="F47" s="41"/>
      <c r="G47" s="17"/>
      <c r="H47" s="17"/>
      <c r="I47" s="17"/>
      <c r="J47" s="50"/>
      <c r="K47" s="51"/>
      <c r="L47" s="51"/>
    </row>
    <row r="48" spans="1:13" ht="45">
      <c r="A48" s="10" t="str">
        <f t="shared" si="1"/>
        <v/>
      </c>
      <c r="B48" s="42">
        <v>1</v>
      </c>
      <c r="C48" s="43" t="s">
        <v>44</v>
      </c>
      <c r="D48" s="44" t="s">
        <v>370</v>
      </c>
      <c r="E48" s="45" t="s">
        <v>6</v>
      </c>
      <c r="F48" s="46">
        <v>80</v>
      </c>
      <c r="G48" s="15">
        <v>846.11</v>
      </c>
      <c r="H48" s="15">
        <v>71.09</v>
      </c>
      <c r="I48" s="15"/>
      <c r="J48" s="21">
        <f t="shared" ref="J48:J100" si="5">ROUND(SUM(G48:I48),2)</f>
        <v>917.2</v>
      </c>
      <c r="K48" s="23">
        <f t="shared" ref="K48:K79" si="6">ROUND(SUMPRODUCT(G48:I48,Koeficientai)/F48,4)</f>
        <v>14.744</v>
      </c>
      <c r="L48" s="21">
        <f t="shared" si="3"/>
        <v>1179.52</v>
      </c>
    </row>
    <row r="49" spans="1:12" ht="45">
      <c r="A49" s="10" t="str">
        <f t="shared" si="1"/>
        <v/>
      </c>
      <c r="B49" s="42">
        <v>2</v>
      </c>
      <c r="C49" s="43" t="s">
        <v>45</v>
      </c>
      <c r="D49" s="44" t="s">
        <v>371</v>
      </c>
      <c r="E49" s="45" t="s">
        <v>6</v>
      </c>
      <c r="F49" s="46">
        <v>40</v>
      </c>
      <c r="G49" s="15">
        <v>262.55</v>
      </c>
      <c r="H49" s="15">
        <v>25.3</v>
      </c>
      <c r="I49" s="15"/>
      <c r="J49" s="21">
        <f t="shared" si="5"/>
        <v>287.85000000000002</v>
      </c>
      <c r="K49" s="23">
        <f t="shared" si="6"/>
        <v>9.2395999999999994</v>
      </c>
      <c r="L49" s="21">
        <f t="shared" si="3"/>
        <v>369.58399999999995</v>
      </c>
    </row>
    <row r="50" spans="1:12" ht="15">
      <c r="A50" s="10" t="str">
        <f t="shared" si="1"/>
        <v/>
      </c>
      <c r="B50" s="42">
        <v>3</v>
      </c>
      <c r="C50" s="43"/>
      <c r="D50" s="44" t="s">
        <v>349</v>
      </c>
      <c r="E50" s="45" t="s">
        <v>0</v>
      </c>
      <c r="F50" s="46">
        <v>20</v>
      </c>
      <c r="G50" s="15"/>
      <c r="H50" s="15">
        <v>61.4</v>
      </c>
      <c r="I50" s="15"/>
      <c r="J50" s="21">
        <f t="shared" si="5"/>
        <v>61.4</v>
      </c>
      <c r="K50" s="23">
        <f t="shared" si="6"/>
        <v>3.3868999999999998</v>
      </c>
      <c r="L50" s="21">
        <f t="shared" si="3"/>
        <v>67.738</v>
      </c>
    </row>
    <row r="51" spans="1:12" ht="15">
      <c r="A51" s="10" t="str">
        <f t="shared" si="1"/>
        <v/>
      </c>
      <c r="B51" s="42">
        <v>4</v>
      </c>
      <c r="C51" s="43"/>
      <c r="D51" s="44" t="s">
        <v>46</v>
      </c>
      <c r="E51" s="45" t="s">
        <v>0</v>
      </c>
      <c r="F51" s="46">
        <v>20</v>
      </c>
      <c r="G51" s="15"/>
      <c r="H51" s="15">
        <v>139.1</v>
      </c>
      <c r="I51" s="15"/>
      <c r="J51" s="21">
        <f t="shared" si="5"/>
        <v>139.1</v>
      </c>
      <c r="K51" s="23">
        <f t="shared" si="6"/>
        <v>7.673</v>
      </c>
      <c r="L51" s="21">
        <f t="shared" si="3"/>
        <v>153.46</v>
      </c>
    </row>
    <row r="52" spans="1:12" ht="15">
      <c r="A52" s="10" t="str">
        <f t="shared" si="1"/>
        <v/>
      </c>
      <c r="B52" s="42">
        <v>5</v>
      </c>
      <c r="C52" s="43"/>
      <c r="D52" s="44" t="s">
        <v>47</v>
      </c>
      <c r="E52" s="45" t="s">
        <v>0</v>
      </c>
      <c r="F52" s="46">
        <v>10</v>
      </c>
      <c r="G52" s="15"/>
      <c r="H52" s="15">
        <v>127.4</v>
      </c>
      <c r="I52" s="15"/>
      <c r="J52" s="21">
        <f t="shared" si="5"/>
        <v>127.4</v>
      </c>
      <c r="K52" s="23">
        <f t="shared" si="6"/>
        <v>14.055199999999999</v>
      </c>
      <c r="L52" s="21">
        <f t="shared" si="3"/>
        <v>140.55199999999999</v>
      </c>
    </row>
    <row r="53" spans="1:12" ht="15">
      <c r="A53" s="10" t="str">
        <f t="shared" si="1"/>
        <v/>
      </c>
      <c r="B53" s="42">
        <v>6</v>
      </c>
      <c r="C53" s="43"/>
      <c r="D53" s="44" t="s">
        <v>48</v>
      </c>
      <c r="E53" s="45" t="s">
        <v>0</v>
      </c>
      <c r="F53" s="46">
        <v>2</v>
      </c>
      <c r="G53" s="15"/>
      <c r="H53" s="15">
        <v>430.22</v>
      </c>
      <c r="I53" s="15"/>
      <c r="J53" s="21">
        <f t="shared" si="5"/>
        <v>430.22</v>
      </c>
      <c r="K53" s="23">
        <f t="shared" si="6"/>
        <v>237.31620000000001</v>
      </c>
      <c r="L53" s="21">
        <f t="shared" si="3"/>
        <v>474.63240000000002</v>
      </c>
    </row>
    <row r="54" spans="1:12" ht="15">
      <c r="A54" s="10" t="str">
        <f t="shared" si="1"/>
        <v/>
      </c>
      <c r="B54" s="42">
        <v>7</v>
      </c>
      <c r="C54" s="43"/>
      <c r="D54" s="44" t="s">
        <v>49</v>
      </c>
      <c r="E54" s="45" t="s">
        <v>0</v>
      </c>
      <c r="F54" s="46">
        <v>6</v>
      </c>
      <c r="G54" s="15"/>
      <c r="H54" s="15">
        <v>322.7</v>
      </c>
      <c r="I54" s="15"/>
      <c r="J54" s="21">
        <f t="shared" si="5"/>
        <v>322.7</v>
      </c>
      <c r="K54" s="23">
        <f t="shared" si="6"/>
        <v>59.335500000000003</v>
      </c>
      <c r="L54" s="21">
        <f t="shared" si="3"/>
        <v>356.01300000000003</v>
      </c>
    </row>
    <row r="55" spans="1:12" ht="15">
      <c r="A55" s="10" t="str">
        <f t="shared" si="1"/>
        <v/>
      </c>
      <c r="B55" s="42">
        <v>8</v>
      </c>
      <c r="C55" s="43"/>
      <c r="D55" s="44" t="s">
        <v>50</v>
      </c>
      <c r="E55" s="45" t="s">
        <v>6</v>
      </c>
      <c r="F55" s="46">
        <v>10</v>
      </c>
      <c r="G55" s="15"/>
      <c r="H55" s="15">
        <v>18.2</v>
      </c>
      <c r="I55" s="15"/>
      <c r="J55" s="21">
        <f t="shared" si="5"/>
        <v>18.2</v>
      </c>
      <c r="K55" s="23">
        <f t="shared" si="6"/>
        <v>2.0078999999999998</v>
      </c>
      <c r="L55" s="21">
        <f t="shared" si="3"/>
        <v>20.078999999999997</v>
      </c>
    </row>
    <row r="56" spans="1:12" ht="15">
      <c r="A56" s="10" t="str">
        <f t="shared" si="1"/>
        <v/>
      </c>
      <c r="B56" s="42">
        <v>9</v>
      </c>
      <c r="C56" s="43"/>
      <c r="D56" s="44" t="s">
        <v>51</v>
      </c>
      <c r="E56" s="45" t="s">
        <v>6</v>
      </c>
      <c r="F56" s="46">
        <v>10</v>
      </c>
      <c r="G56" s="15"/>
      <c r="H56" s="15">
        <v>27.2</v>
      </c>
      <c r="I56" s="15"/>
      <c r="J56" s="21">
        <f t="shared" si="5"/>
        <v>27.2</v>
      </c>
      <c r="K56" s="23">
        <f t="shared" si="6"/>
        <v>3.0007999999999999</v>
      </c>
      <c r="L56" s="21">
        <f t="shared" si="3"/>
        <v>30.007999999999999</v>
      </c>
    </row>
    <row r="57" spans="1:12" ht="15">
      <c r="A57" s="10" t="str">
        <f t="shared" si="1"/>
        <v/>
      </c>
      <c r="B57" s="42">
        <v>10</v>
      </c>
      <c r="C57" s="43"/>
      <c r="D57" s="44" t="s">
        <v>52</v>
      </c>
      <c r="E57" s="45" t="s">
        <v>6</v>
      </c>
      <c r="F57" s="46">
        <v>20</v>
      </c>
      <c r="G57" s="15"/>
      <c r="H57" s="15">
        <v>88.32</v>
      </c>
      <c r="I57" s="15"/>
      <c r="J57" s="21">
        <f t="shared" si="5"/>
        <v>88.32</v>
      </c>
      <c r="K57" s="23">
        <f t="shared" si="6"/>
        <v>4.8719000000000001</v>
      </c>
      <c r="L57" s="21">
        <f t="shared" si="3"/>
        <v>97.438000000000002</v>
      </c>
    </row>
    <row r="58" spans="1:12" ht="15">
      <c r="A58" s="10" t="str">
        <f t="shared" si="1"/>
        <v/>
      </c>
      <c r="B58" s="42">
        <v>11</v>
      </c>
      <c r="C58" s="43"/>
      <c r="D58" s="44" t="s">
        <v>53</v>
      </c>
      <c r="E58" s="45" t="s">
        <v>6</v>
      </c>
      <c r="F58" s="46">
        <v>20</v>
      </c>
      <c r="G58" s="15"/>
      <c r="H58" s="15">
        <v>120.2</v>
      </c>
      <c r="I58" s="15"/>
      <c r="J58" s="21">
        <f t="shared" si="5"/>
        <v>120.2</v>
      </c>
      <c r="K58" s="23">
        <f t="shared" si="6"/>
        <v>6.6303999999999998</v>
      </c>
      <c r="L58" s="21">
        <f t="shared" si="3"/>
        <v>132.608</v>
      </c>
    </row>
    <row r="59" spans="1:12" ht="15">
      <c r="A59" s="10" t="str">
        <f t="shared" si="1"/>
        <v/>
      </c>
      <c r="B59" s="42">
        <v>12</v>
      </c>
      <c r="C59" s="43"/>
      <c r="D59" s="44" t="s">
        <v>54</v>
      </c>
      <c r="E59" s="45" t="s">
        <v>6</v>
      </c>
      <c r="F59" s="46">
        <v>10</v>
      </c>
      <c r="G59" s="15"/>
      <c r="H59" s="15">
        <v>64.400000000000006</v>
      </c>
      <c r="I59" s="15"/>
      <c r="J59" s="21">
        <f t="shared" si="5"/>
        <v>64.400000000000006</v>
      </c>
      <c r="K59" s="23">
        <f t="shared" si="6"/>
        <v>7.1048</v>
      </c>
      <c r="L59" s="21">
        <f t="shared" si="3"/>
        <v>71.048000000000002</v>
      </c>
    </row>
    <row r="60" spans="1:12" ht="15">
      <c r="A60" s="10" t="str">
        <f t="shared" si="1"/>
        <v/>
      </c>
      <c r="B60" s="42">
        <v>13</v>
      </c>
      <c r="C60" s="43"/>
      <c r="D60" s="44" t="s">
        <v>55</v>
      </c>
      <c r="E60" s="45" t="s">
        <v>6</v>
      </c>
      <c r="F60" s="46">
        <v>20</v>
      </c>
      <c r="G60" s="15"/>
      <c r="H60" s="15">
        <v>270.10000000000002</v>
      </c>
      <c r="I60" s="15"/>
      <c r="J60" s="21">
        <f t="shared" si="5"/>
        <v>270.10000000000002</v>
      </c>
      <c r="K60" s="23">
        <f t="shared" si="6"/>
        <v>14.899100000000001</v>
      </c>
      <c r="L60" s="21">
        <f t="shared" si="3"/>
        <v>297.98200000000003</v>
      </c>
    </row>
    <row r="61" spans="1:12" ht="15">
      <c r="A61" s="10" t="str">
        <f t="shared" si="1"/>
        <v/>
      </c>
      <c r="B61" s="42">
        <v>14</v>
      </c>
      <c r="C61" s="43"/>
      <c r="D61" s="44" t="s">
        <v>56</v>
      </c>
      <c r="E61" s="45" t="s">
        <v>6</v>
      </c>
      <c r="F61" s="46">
        <v>20</v>
      </c>
      <c r="G61" s="15"/>
      <c r="H61" s="15">
        <v>169.3</v>
      </c>
      <c r="I61" s="15"/>
      <c r="J61" s="21">
        <f t="shared" si="5"/>
        <v>169.3</v>
      </c>
      <c r="K61" s="23">
        <f t="shared" si="6"/>
        <v>9.3389000000000006</v>
      </c>
      <c r="L61" s="21">
        <f t="shared" si="3"/>
        <v>186.77800000000002</v>
      </c>
    </row>
    <row r="62" spans="1:12" ht="15">
      <c r="A62" s="10" t="str">
        <f t="shared" si="1"/>
        <v/>
      </c>
      <c r="B62" s="42">
        <v>15</v>
      </c>
      <c r="C62" s="43"/>
      <c r="D62" s="44" t="s">
        <v>57</v>
      </c>
      <c r="E62" s="45" t="s">
        <v>6</v>
      </c>
      <c r="F62" s="46">
        <v>10</v>
      </c>
      <c r="G62" s="15"/>
      <c r="H62" s="15">
        <v>91.4</v>
      </c>
      <c r="I62" s="15"/>
      <c r="J62" s="21">
        <f t="shared" si="5"/>
        <v>91.4</v>
      </c>
      <c r="K62" s="23">
        <f t="shared" si="6"/>
        <v>10.083500000000001</v>
      </c>
      <c r="L62" s="21">
        <f t="shared" si="3"/>
        <v>100.83500000000001</v>
      </c>
    </row>
    <row r="63" spans="1:12" ht="60">
      <c r="A63" s="10" t="str">
        <f t="shared" si="1"/>
        <v/>
      </c>
      <c r="B63" s="42">
        <v>16</v>
      </c>
      <c r="C63" s="43" t="s">
        <v>58</v>
      </c>
      <c r="D63" s="44" t="s">
        <v>59</v>
      </c>
      <c r="E63" s="45" t="s">
        <v>6</v>
      </c>
      <c r="F63" s="46">
        <v>120</v>
      </c>
      <c r="G63" s="15">
        <v>551.16999999999996</v>
      </c>
      <c r="H63" s="15">
        <v>148.69999999999999</v>
      </c>
      <c r="I63" s="15">
        <v>3.04</v>
      </c>
      <c r="J63" s="21">
        <f t="shared" si="5"/>
        <v>702.91</v>
      </c>
      <c r="K63" s="23">
        <f t="shared" si="6"/>
        <v>7.3726000000000003</v>
      </c>
      <c r="L63" s="21">
        <f t="shared" si="3"/>
        <v>884.71199999999999</v>
      </c>
    </row>
    <row r="64" spans="1:12" ht="60">
      <c r="A64" s="10" t="str">
        <f t="shared" si="1"/>
        <v/>
      </c>
      <c r="B64" s="42">
        <v>17</v>
      </c>
      <c r="C64" s="43" t="s">
        <v>58</v>
      </c>
      <c r="D64" s="44" t="s">
        <v>60</v>
      </c>
      <c r="E64" s="45" t="s">
        <v>6</v>
      </c>
      <c r="F64" s="46">
        <v>60</v>
      </c>
      <c r="G64" s="15">
        <v>322.22000000000003</v>
      </c>
      <c r="H64" s="15">
        <v>56.1</v>
      </c>
      <c r="I64" s="15">
        <v>2.0499999999999998</v>
      </c>
      <c r="J64" s="21">
        <f t="shared" si="5"/>
        <v>380.37</v>
      </c>
      <c r="K64" s="23">
        <f t="shared" si="6"/>
        <v>8.0582999999999991</v>
      </c>
      <c r="L64" s="21">
        <f t="shared" si="3"/>
        <v>483.49799999999993</v>
      </c>
    </row>
    <row r="65" spans="1:12" ht="30">
      <c r="A65" s="10" t="str">
        <f t="shared" si="1"/>
        <v/>
      </c>
      <c r="B65" s="42">
        <v>18</v>
      </c>
      <c r="C65" s="43"/>
      <c r="D65" s="44" t="s">
        <v>61</v>
      </c>
      <c r="E65" s="45" t="s">
        <v>6</v>
      </c>
      <c r="F65" s="46">
        <v>50</v>
      </c>
      <c r="G65" s="15"/>
      <c r="H65" s="15">
        <v>65.7</v>
      </c>
      <c r="I65" s="15"/>
      <c r="J65" s="21">
        <f t="shared" si="5"/>
        <v>65.7</v>
      </c>
      <c r="K65" s="23">
        <f t="shared" si="6"/>
        <v>1.4496</v>
      </c>
      <c r="L65" s="21">
        <f t="shared" si="3"/>
        <v>72.48</v>
      </c>
    </row>
    <row r="66" spans="1:12" ht="30">
      <c r="A66" s="10" t="str">
        <f t="shared" si="1"/>
        <v/>
      </c>
      <c r="B66" s="42">
        <v>19</v>
      </c>
      <c r="C66" s="43"/>
      <c r="D66" s="44" t="s">
        <v>62</v>
      </c>
      <c r="E66" s="45" t="s">
        <v>6</v>
      </c>
      <c r="F66" s="46">
        <v>50</v>
      </c>
      <c r="G66" s="15"/>
      <c r="H66" s="15">
        <v>97.2</v>
      </c>
      <c r="I66" s="15"/>
      <c r="J66" s="21">
        <f t="shared" si="5"/>
        <v>97.2</v>
      </c>
      <c r="K66" s="23">
        <f t="shared" si="6"/>
        <v>2.1446999999999998</v>
      </c>
      <c r="L66" s="21">
        <f t="shared" si="3"/>
        <v>107.23499999999999</v>
      </c>
    </row>
    <row r="67" spans="1:12" ht="30">
      <c r="A67" s="10" t="str">
        <f t="shared" si="1"/>
        <v/>
      </c>
      <c r="B67" s="42">
        <v>20</v>
      </c>
      <c r="C67" s="43"/>
      <c r="D67" s="44" t="s">
        <v>63</v>
      </c>
      <c r="E67" s="45" t="s">
        <v>6</v>
      </c>
      <c r="F67" s="46">
        <v>20</v>
      </c>
      <c r="G67" s="15"/>
      <c r="H67" s="15">
        <v>60.1</v>
      </c>
      <c r="I67" s="15"/>
      <c r="J67" s="21">
        <f t="shared" si="5"/>
        <v>60.1</v>
      </c>
      <c r="K67" s="23">
        <f t="shared" si="6"/>
        <v>3.3151999999999999</v>
      </c>
      <c r="L67" s="21">
        <f t="shared" si="3"/>
        <v>66.304000000000002</v>
      </c>
    </row>
    <row r="68" spans="1:12" ht="15">
      <c r="A68" s="10" t="str">
        <f t="shared" si="1"/>
        <v/>
      </c>
      <c r="B68" s="42">
        <v>21</v>
      </c>
      <c r="C68" s="43"/>
      <c r="D68" s="44" t="s">
        <v>64</v>
      </c>
      <c r="E68" s="45" t="s">
        <v>6</v>
      </c>
      <c r="F68" s="46">
        <v>60</v>
      </c>
      <c r="G68" s="15"/>
      <c r="H68" s="15">
        <v>527.54999999999995</v>
      </c>
      <c r="I68" s="15"/>
      <c r="J68" s="21">
        <f t="shared" si="5"/>
        <v>527.54999999999995</v>
      </c>
      <c r="K68" s="23">
        <f t="shared" si="6"/>
        <v>9.7002000000000006</v>
      </c>
      <c r="L68" s="21">
        <f t="shared" si="3"/>
        <v>582.01200000000006</v>
      </c>
    </row>
    <row r="69" spans="1:12" ht="45">
      <c r="A69" s="10" t="str">
        <f t="shared" si="1"/>
        <v/>
      </c>
      <c r="B69" s="42">
        <v>22</v>
      </c>
      <c r="C69" s="43" t="s">
        <v>65</v>
      </c>
      <c r="D69" s="44" t="s">
        <v>66</v>
      </c>
      <c r="E69" s="45" t="s">
        <v>12</v>
      </c>
      <c r="F69" s="46">
        <v>30</v>
      </c>
      <c r="G69" s="15">
        <v>64.12</v>
      </c>
      <c r="H69" s="15"/>
      <c r="I69" s="15"/>
      <c r="J69" s="21">
        <f t="shared" si="5"/>
        <v>64.12</v>
      </c>
      <c r="K69" s="23">
        <f t="shared" si="6"/>
        <v>2.7814000000000001</v>
      </c>
      <c r="L69" s="21">
        <f t="shared" si="3"/>
        <v>83.442000000000007</v>
      </c>
    </row>
    <row r="70" spans="1:12" ht="45">
      <c r="A70" s="10" t="str">
        <f t="shared" si="1"/>
        <v/>
      </c>
      <c r="B70" s="42">
        <v>23</v>
      </c>
      <c r="C70" s="43" t="s">
        <v>65</v>
      </c>
      <c r="D70" s="44" t="s">
        <v>67</v>
      </c>
      <c r="E70" s="45" t="s">
        <v>12</v>
      </c>
      <c r="F70" s="46">
        <v>20</v>
      </c>
      <c r="G70" s="15">
        <v>50.22</v>
      </c>
      <c r="H70" s="15"/>
      <c r="I70" s="15"/>
      <c r="J70" s="21">
        <f t="shared" si="5"/>
        <v>50.22</v>
      </c>
      <c r="K70" s="23">
        <f t="shared" si="6"/>
        <v>3.2677</v>
      </c>
      <c r="L70" s="21">
        <f t="shared" si="3"/>
        <v>65.353999999999999</v>
      </c>
    </row>
    <row r="71" spans="1:12" ht="45">
      <c r="A71" s="10" t="str">
        <f t="shared" si="1"/>
        <v/>
      </c>
      <c r="B71" s="42">
        <v>24</v>
      </c>
      <c r="C71" s="43" t="s">
        <v>68</v>
      </c>
      <c r="D71" s="44" t="s">
        <v>392</v>
      </c>
      <c r="E71" s="45" t="s">
        <v>12</v>
      </c>
      <c r="F71" s="46">
        <v>20</v>
      </c>
      <c r="G71" s="15">
        <v>41.52</v>
      </c>
      <c r="H71" s="15">
        <v>7.3</v>
      </c>
      <c r="I71" s="15"/>
      <c r="J71" s="21">
        <f t="shared" si="5"/>
        <v>48.82</v>
      </c>
      <c r="K71" s="23">
        <f t="shared" si="6"/>
        <v>3.1042999999999998</v>
      </c>
      <c r="L71" s="21">
        <f t="shared" si="3"/>
        <v>62.085999999999999</v>
      </c>
    </row>
    <row r="72" spans="1:12" ht="60">
      <c r="A72" s="10" t="str">
        <f t="shared" si="1"/>
        <v/>
      </c>
      <c r="B72" s="42">
        <v>25</v>
      </c>
      <c r="C72" s="43" t="s">
        <v>69</v>
      </c>
      <c r="D72" s="44" t="s">
        <v>355</v>
      </c>
      <c r="E72" s="45" t="s">
        <v>12</v>
      </c>
      <c r="F72" s="46">
        <v>120</v>
      </c>
      <c r="G72" s="15">
        <v>173.23</v>
      </c>
      <c r="H72" s="15"/>
      <c r="I72" s="15"/>
      <c r="J72" s="21">
        <f t="shared" si="5"/>
        <v>173.23</v>
      </c>
      <c r="K72" s="23">
        <f t="shared" si="6"/>
        <v>1.8786</v>
      </c>
      <c r="L72" s="21">
        <f t="shared" si="3"/>
        <v>225.43200000000002</v>
      </c>
    </row>
    <row r="73" spans="1:12" ht="60">
      <c r="A73" s="10" t="str">
        <f t="shared" si="1"/>
        <v/>
      </c>
      <c r="B73" s="42">
        <v>26</v>
      </c>
      <c r="C73" s="43" t="s">
        <v>69</v>
      </c>
      <c r="D73" s="44" t="s">
        <v>356</v>
      </c>
      <c r="E73" s="45" t="s">
        <v>12</v>
      </c>
      <c r="F73" s="46">
        <v>60</v>
      </c>
      <c r="G73" s="15">
        <v>98.22</v>
      </c>
      <c r="H73" s="15"/>
      <c r="I73" s="15"/>
      <c r="J73" s="21">
        <f t="shared" si="5"/>
        <v>98.22</v>
      </c>
      <c r="K73" s="23">
        <f t="shared" si="6"/>
        <v>2.1303000000000001</v>
      </c>
      <c r="L73" s="21">
        <f t="shared" si="3"/>
        <v>127.81800000000001</v>
      </c>
    </row>
    <row r="74" spans="1:12" ht="30">
      <c r="A74" s="10" t="str">
        <f t="shared" si="1"/>
        <v/>
      </c>
      <c r="B74" s="42">
        <v>27</v>
      </c>
      <c r="C74" s="43" t="s">
        <v>70</v>
      </c>
      <c r="D74" s="44" t="s">
        <v>71</v>
      </c>
      <c r="E74" s="45" t="s">
        <v>12</v>
      </c>
      <c r="F74" s="46">
        <v>30</v>
      </c>
      <c r="G74" s="15">
        <v>35.840000000000003</v>
      </c>
      <c r="H74" s="15">
        <v>0.61</v>
      </c>
      <c r="I74" s="15"/>
      <c r="J74" s="21">
        <f t="shared" si="5"/>
        <v>36.450000000000003</v>
      </c>
      <c r="K74" s="23">
        <f t="shared" si="6"/>
        <v>1.5770999999999999</v>
      </c>
      <c r="L74" s="21">
        <f t="shared" si="3"/>
        <v>47.312999999999995</v>
      </c>
    </row>
    <row r="75" spans="1:12" ht="45">
      <c r="A75" s="10" t="str">
        <f t="shared" si="1"/>
        <v/>
      </c>
      <c r="B75" s="42">
        <v>28</v>
      </c>
      <c r="C75" s="43" t="s">
        <v>72</v>
      </c>
      <c r="D75" s="44" t="s">
        <v>73</v>
      </c>
      <c r="E75" s="45" t="s">
        <v>12</v>
      </c>
      <c r="F75" s="46">
        <v>20</v>
      </c>
      <c r="G75" s="15">
        <v>41.22</v>
      </c>
      <c r="H75" s="15">
        <v>4.9000000000000004</v>
      </c>
      <c r="I75" s="15">
        <v>0.88</v>
      </c>
      <c r="J75" s="21">
        <f t="shared" si="5"/>
        <v>47</v>
      </c>
      <c r="K75" s="23">
        <f t="shared" si="6"/>
        <v>3.0013999999999998</v>
      </c>
      <c r="L75" s="21">
        <f t="shared" si="3"/>
        <v>60.027999999999999</v>
      </c>
    </row>
    <row r="76" spans="1:12" ht="30">
      <c r="A76" s="10" t="str">
        <f t="shared" ref="A76:A139" si="7">IFERROR(FIND("Skyr",B76)&gt;0,"")</f>
        <v/>
      </c>
      <c r="B76" s="42">
        <v>29</v>
      </c>
      <c r="C76" s="43"/>
      <c r="D76" s="44" t="s">
        <v>421</v>
      </c>
      <c r="E76" s="45" t="s">
        <v>0</v>
      </c>
      <c r="F76" s="46">
        <v>10</v>
      </c>
      <c r="G76" s="15"/>
      <c r="H76" s="15">
        <v>43.4</v>
      </c>
      <c r="I76" s="15"/>
      <c r="J76" s="21">
        <f t="shared" si="5"/>
        <v>43.4</v>
      </c>
      <c r="K76" s="23">
        <f t="shared" si="6"/>
        <v>4.7880000000000003</v>
      </c>
      <c r="L76" s="21">
        <f t="shared" si="3"/>
        <v>47.88</v>
      </c>
    </row>
    <row r="77" spans="1:12" ht="30">
      <c r="A77" s="10" t="str">
        <f t="shared" si="7"/>
        <v/>
      </c>
      <c r="B77" s="42">
        <v>30</v>
      </c>
      <c r="C77" s="43"/>
      <c r="D77" s="44" t="s">
        <v>74</v>
      </c>
      <c r="E77" s="45" t="s">
        <v>0</v>
      </c>
      <c r="F77" s="46">
        <v>10</v>
      </c>
      <c r="G77" s="15"/>
      <c r="H77" s="15">
        <v>43.71</v>
      </c>
      <c r="I77" s="15"/>
      <c r="J77" s="21">
        <f t="shared" si="5"/>
        <v>43.71</v>
      </c>
      <c r="K77" s="23">
        <f t="shared" si="6"/>
        <v>4.8221999999999996</v>
      </c>
      <c r="L77" s="21">
        <f t="shared" si="3"/>
        <v>48.221999999999994</v>
      </c>
    </row>
    <row r="78" spans="1:12" ht="30">
      <c r="A78" s="10" t="str">
        <f t="shared" si="7"/>
        <v/>
      </c>
      <c r="B78" s="42">
        <v>31</v>
      </c>
      <c r="C78" s="43"/>
      <c r="D78" s="44" t="s">
        <v>75</v>
      </c>
      <c r="E78" s="45" t="s">
        <v>0</v>
      </c>
      <c r="F78" s="46">
        <v>10</v>
      </c>
      <c r="G78" s="15"/>
      <c r="H78" s="15">
        <v>45.2</v>
      </c>
      <c r="I78" s="15"/>
      <c r="J78" s="21">
        <f t="shared" si="5"/>
        <v>45.2</v>
      </c>
      <c r="K78" s="23">
        <f t="shared" si="6"/>
        <v>4.9866000000000001</v>
      </c>
      <c r="L78" s="21">
        <f t="shared" ref="L78:L141" si="8">F78*K78</f>
        <v>49.866</v>
      </c>
    </row>
    <row r="79" spans="1:12" ht="30">
      <c r="A79" s="10" t="str">
        <f t="shared" si="7"/>
        <v/>
      </c>
      <c r="B79" s="42">
        <v>32</v>
      </c>
      <c r="C79" s="43"/>
      <c r="D79" s="44" t="s">
        <v>76</v>
      </c>
      <c r="E79" s="45" t="s">
        <v>0</v>
      </c>
      <c r="F79" s="46">
        <v>20</v>
      </c>
      <c r="G79" s="15"/>
      <c r="H79" s="15">
        <v>118.41</v>
      </c>
      <c r="I79" s="15"/>
      <c r="J79" s="21">
        <f t="shared" si="5"/>
        <v>118.41</v>
      </c>
      <c r="K79" s="23">
        <f t="shared" si="6"/>
        <v>6.5316999999999998</v>
      </c>
      <c r="L79" s="21">
        <f t="shared" si="8"/>
        <v>130.63399999999999</v>
      </c>
    </row>
    <row r="80" spans="1:12" ht="30">
      <c r="A80" s="10" t="str">
        <f t="shared" si="7"/>
        <v/>
      </c>
      <c r="B80" s="42">
        <v>33</v>
      </c>
      <c r="C80" s="43"/>
      <c r="D80" s="44" t="s">
        <v>77</v>
      </c>
      <c r="E80" s="45" t="s">
        <v>0</v>
      </c>
      <c r="F80" s="46">
        <v>40</v>
      </c>
      <c r="G80" s="15"/>
      <c r="H80" s="15">
        <v>291.64</v>
      </c>
      <c r="I80" s="15"/>
      <c r="J80" s="21">
        <f t="shared" si="5"/>
        <v>291.64</v>
      </c>
      <c r="K80" s="23">
        <f t="shared" ref="K80:K100" si="9">ROUND(SUMPRODUCT(G80:I80,Koeficientai)/F80,4)</f>
        <v>8.0436999999999994</v>
      </c>
      <c r="L80" s="21">
        <f t="shared" si="8"/>
        <v>321.74799999999999</v>
      </c>
    </row>
    <row r="81" spans="1:12" ht="45">
      <c r="A81" s="10" t="str">
        <f t="shared" si="7"/>
        <v/>
      </c>
      <c r="B81" s="42">
        <v>34</v>
      </c>
      <c r="C81" s="43" t="s">
        <v>78</v>
      </c>
      <c r="D81" s="44" t="s">
        <v>393</v>
      </c>
      <c r="E81" s="45" t="s">
        <v>12</v>
      </c>
      <c r="F81" s="46">
        <v>52</v>
      </c>
      <c r="G81" s="15">
        <v>260.95</v>
      </c>
      <c r="H81" s="15">
        <v>20.55</v>
      </c>
      <c r="I81" s="15">
        <v>4.33</v>
      </c>
      <c r="J81" s="21">
        <f t="shared" si="5"/>
        <v>285.83</v>
      </c>
      <c r="K81" s="23">
        <f t="shared" si="9"/>
        <v>7.0593000000000004</v>
      </c>
      <c r="L81" s="21">
        <f t="shared" si="8"/>
        <v>367.08360000000005</v>
      </c>
    </row>
    <row r="82" spans="1:12" ht="30">
      <c r="A82" s="10" t="str">
        <f t="shared" si="7"/>
        <v/>
      </c>
      <c r="B82" s="42">
        <v>35</v>
      </c>
      <c r="C82" s="43"/>
      <c r="D82" s="44" t="s">
        <v>79</v>
      </c>
      <c r="E82" s="45" t="s">
        <v>0</v>
      </c>
      <c r="F82" s="46">
        <v>12</v>
      </c>
      <c r="G82" s="15"/>
      <c r="H82" s="15">
        <v>53.24</v>
      </c>
      <c r="I82" s="15"/>
      <c r="J82" s="21">
        <f t="shared" si="5"/>
        <v>53.24</v>
      </c>
      <c r="K82" s="23">
        <f t="shared" si="9"/>
        <v>4.8947000000000003</v>
      </c>
      <c r="L82" s="21">
        <f t="shared" si="8"/>
        <v>58.736400000000003</v>
      </c>
    </row>
    <row r="83" spans="1:12" ht="30">
      <c r="A83" s="10" t="str">
        <f t="shared" si="7"/>
        <v/>
      </c>
      <c r="B83" s="42">
        <v>36</v>
      </c>
      <c r="C83" s="43"/>
      <c r="D83" s="44" t="s">
        <v>80</v>
      </c>
      <c r="E83" s="45" t="s">
        <v>0</v>
      </c>
      <c r="F83" s="46">
        <v>10</v>
      </c>
      <c r="G83" s="15"/>
      <c r="H83" s="15">
        <v>66.739999999999995</v>
      </c>
      <c r="I83" s="15"/>
      <c r="J83" s="21">
        <f t="shared" si="5"/>
        <v>66.739999999999995</v>
      </c>
      <c r="K83" s="23">
        <f t="shared" si="9"/>
        <v>7.3630000000000004</v>
      </c>
      <c r="L83" s="21">
        <f t="shared" si="8"/>
        <v>73.63000000000001</v>
      </c>
    </row>
    <row r="84" spans="1:12" ht="30">
      <c r="A84" s="10" t="str">
        <f t="shared" si="7"/>
        <v/>
      </c>
      <c r="B84" s="42">
        <v>37</v>
      </c>
      <c r="C84" s="43"/>
      <c r="D84" s="44" t="s">
        <v>81</v>
      </c>
      <c r="E84" s="45" t="s">
        <v>0</v>
      </c>
      <c r="F84" s="46">
        <v>10</v>
      </c>
      <c r="G84" s="15"/>
      <c r="H84" s="15">
        <v>96.42</v>
      </c>
      <c r="I84" s="15"/>
      <c r="J84" s="21">
        <f t="shared" si="5"/>
        <v>96.42</v>
      </c>
      <c r="K84" s="23">
        <f t="shared" si="9"/>
        <v>10.6374</v>
      </c>
      <c r="L84" s="21">
        <f t="shared" si="8"/>
        <v>106.374</v>
      </c>
    </row>
    <row r="85" spans="1:12" ht="30">
      <c r="A85" s="10" t="str">
        <f t="shared" si="7"/>
        <v/>
      </c>
      <c r="B85" s="42">
        <v>38</v>
      </c>
      <c r="C85" s="43"/>
      <c r="D85" s="44" t="s">
        <v>82</v>
      </c>
      <c r="E85" s="45" t="s">
        <v>0</v>
      </c>
      <c r="F85" s="46">
        <v>10</v>
      </c>
      <c r="G85" s="15"/>
      <c r="H85" s="15">
        <v>213.88</v>
      </c>
      <c r="I85" s="15"/>
      <c r="J85" s="21">
        <f t="shared" si="5"/>
        <v>213.88</v>
      </c>
      <c r="K85" s="23">
        <f t="shared" si="9"/>
        <v>23.5959</v>
      </c>
      <c r="L85" s="21">
        <f t="shared" si="8"/>
        <v>235.959</v>
      </c>
    </row>
    <row r="86" spans="1:12" ht="30">
      <c r="A86" s="10" t="str">
        <f t="shared" si="7"/>
        <v/>
      </c>
      <c r="B86" s="42">
        <v>39</v>
      </c>
      <c r="C86" s="43"/>
      <c r="D86" s="44" t="s">
        <v>83</v>
      </c>
      <c r="E86" s="45" t="s">
        <v>0</v>
      </c>
      <c r="F86" s="46">
        <v>4</v>
      </c>
      <c r="G86" s="15"/>
      <c r="H86" s="15">
        <v>137.11000000000001</v>
      </c>
      <c r="I86" s="15"/>
      <c r="J86" s="21">
        <f t="shared" si="5"/>
        <v>137.11000000000001</v>
      </c>
      <c r="K86" s="23">
        <f t="shared" si="9"/>
        <v>37.816000000000003</v>
      </c>
      <c r="L86" s="21">
        <f t="shared" si="8"/>
        <v>151.26400000000001</v>
      </c>
    </row>
    <row r="87" spans="1:12" ht="30">
      <c r="A87" s="10" t="str">
        <f t="shared" si="7"/>
        <v/>
      </c>
      <c r="B87" s="42">
        <v>40</v>
      </c>
      <c r="C87" s="43"/>
      <c r="D87" s="44" t="s">
        <v>84</v>
      </c>
      <c r="E87" s="45" t="s">
        <v>0</v>
      </c>
      <c r="F87" s="46">
        <v>2</v>
      </c>
      <c r="G87" s="15"/>
      <c r="H87" s="15">
        <v>214.62</v>
      </c>
      <c r="I87" s="15"/>
      <c r="J87" s="21">
        <f t="shared" si="5"/>
        <v>214.62</v>
      </c>
      <c r="K87" s="23">
        <f t="shared" si="9"/>
        <v>118.3878</v>
      </c>
      <c r="L87" s="21">
        <f t="shared" si="8"/>
        <v>236.7756</v>
      </c>
    </row>
    <row r="88" spans="1:12" ht="30">
      <c r="A88" s="10" t="str">
        <f t="shared" si="7"/>
        <v/>
      </c>
      <c r="B88" s="42">
        <v>41</v>
      </c>
      <c r="C88" s="43"/>
      <c r="D88" s="44" t="s">
        <v>85</v>
      </c>
      <c r="E88" s="45" t="s">
        <v>0</v>
      </c>
      <c r="F88" s="46">
        <v>2</v>
      </c>
      <c r="G88" s="15"/>
      <c r="H88" s="15">
        <v>368.75</v>
      </c>
      <c r="I88" s="15"/>
      <c r="J88" s="21">
        <f t="shared" si="5"/>
        <v>368.75</v>
      </c>
      <c r="K88" s="23">
        <f t="shared" si="9"/>
        <v>203.4084</v>
      </c>
      <c r="L88" s="21">
        <f t="shared" si="8"/>
        <v>406.8168</v>
      </c>
    </row>
    <row r="89" spans="1:12" ht="30">
      <c r="A89" s="10" t="str">
        <f t="shared" si="7"/>
        <v/>
      </c>
      <c r="B89" s="42">
        <v>42</v>
      </c>
      <c r="C89" s="43"/>
      <c r="D89" s="44" t="s">
        <v>86</v>
      </c>
      <c r="E89" s="45" t="s">
        <v>0</v>
      </c>
      <c r="F89" s="46">
        <v>1</v>
      </c>
      <c r="G89" s="15"/>
      <c r="H89" s="15">
        <v>276.55</v>
      </c>
      <c r="I89" s="15"/>
      <c r="J89" s="21">
        <f t="shared" si="5"/>
        <v>276.55</v>
      </c>
      <c r="K89" s="23">
        <f t="shared" si="9"/>
        <v>305.09879999999998</v>
      </c>
      <c r="L89" s="21">
        <f t="shared" si="8"/>
        <v>305.09879999999998</v>
      </c>
    </row>
    <row r="90" spans="1:12" ht="30">
      <c r="A90" s="10" t="str">
        <f t="shared" si="7"/>
        <v/>
      </c>
      <c r="B90" s="42">
        <v>43</v>
      </c>
      <c r="C90" s="43"/>
      <c r="D90" s="44" t="s">
        <v>87</v>
      </c>
      <c r="E90" s="45" t="s">
        <v>0</v>
      </c>
      <c r="F90" s="46">
        <v>1</v>
      </c>
      <c r="G90" s="15"/>
      <c r="H90" s="15">
        <v>274.66000000000003</v>
      </c>
      <c r="I90" s="15"/>
      <c r="J90" s="21">
        <f t="shared" si="5"/>
        <v>274.66000000000003</v>
      </c>
      <c r="K90" s="23">
        <f t="shared" si="9"/>
        <v>303.01369999999997</v>
      </c>
      <c r="L90" s="21">
        <f t="shared" si="8"/>
        <v>303.01369999999997</v>
      </c>
    </row>
    <row r="91" spans="1:12" ht="30">
      <c r="A91" s="10" t="str">
        <f t="shared" si="7"/>
        <v/>
      </c>
      <c r="B91" s="42">
        <v>44</v>
      </c>
      <c r="C91" s="43" t="s">
        <v>88</v>
      </c>
      <c r="D91" s="44" t="s">
        <v>89</v>
      </c>
      <c r="E91" s="45" t="s">
        <v>6</v>
      </c>
      <c r="F91" s="46">
        <v>120</v>
      </c>
      <c r="G91" s="15">
        <v>528.94000000000005</v>
      </c>
      <c r="H91" s="15">
        <v>62.52</v>
      </c>
      <c r="I91" s="15">
        <v>1.45</v>
      </c>
      <c r="J91" s="21">
        <f t="shared" si="5"/>
        <v>592.91</v>
      </c>
      <c r="K91" s="23">
        <f t="shared" si="9"/>
        <v>6.3243999999999998</v>
      </c>
      <c r="L91" s="21">
        <f t="shared" si="8"/>
        <v>758.928</v>
      </c>
    </row>
    <row r="92" spans="1:12" ht="45">
      <c r="A92" s="10" t="str">
        <f t="shared" si="7"/>
        <v/>
      </c>
      <c r="B92" s="42">
        <v>45</v>
      </c>
      <c r="C92" s="43" t="s">
        <v>90</v>
      </c>
      <c r="D92" s="44" t="s">
        <v>357</v>
      </c>
      <c r="E92" s="45" t="s">
        <v>22</v>
      </c>
      <c r="F92" s="46">
        <v>0.8</v>
      </c>
      <c r="G92" s="15">
        <v>108.23</v>
      </c>
      <c r="H92" s="15">
        <v>0.42</v>
      </c>
      <c r="I92" s="15"/>
      <c r="J92" s="21">
        <f t="shared" si="5"/>
        <v>108.65</v>
      </c>
      <c r="K92" s="23">
        <f t="shared" si="9"/>
        <v>176.63669999999999</v>
      </c>
      <c r="L92" s="21">
        <f t="shared" si="8"/>
        <v>141.30936</v>
      </c>
    </row>
    <row r="93" spans="1:12" ht="45">
      <c r="A93" s="10" t="str">
        <f t="shared" si="7"/>
        <v/>
      </c>
      <c r="B93" s="42">
        <v>46</v>
      </c>
      <c r="C93" s="43" t="s">
        <v>91</v>
      </c>
      <c r="D93" s="44" t="s">
        <v>358</v>
      </c>
      <c r="E93" s="45" t="s">
        <v>22</v>
      </c>
      <c r="F93" s="46">
        <v>0.9</v>
      </c>
      <c r="G93" s="15">
        <v>188.23</v>
      </c>
      <c r="H93" s="15">
        <v>3.72</v>
      </c>
      <c r="I93" s="15"/>
      <c r="J93" s="21">
        <f t="shared" si="5"/>
        <v>191.95</v>
      </c>
      <c r="K93" s="23">
        <f t="shared" si="9"/>
        <v>276.73180000000002</v>
      </c>
      <c r="L93" s="21">
        <f t="shared" si="8"/>
        <v>249.05862000000002</v>
      </c>
    </row>
    <row r="94" spans="1:12" ht="45">
      <c r="A94" s="10" t="str">
        <f t="shared" si="7"/>
        <v/>
      </c>
      <c r="B94" s="42">
        <v>47</v>
      </c>
      <c r="C94" s="43" t="s">
        <v>92</v>
      </c>
      <c r="D94" s="44" t="s">
        <v>93</v>
      </c>
      <c r="E94" s="45" t="s">
        <v>22</v>
      </c>
      <c r="F94" s="46">
        <v>0.8</v>
      </c>
      <c r="G94" s="15">
        <v>138.27000000000001</v>
      </c>
      <c r="H94" s="15">
        <v>4.1100000000000003</v>
      </c>
      <c r="I94" s="15"/>
      <c r="J94" s="21">
        <f t="shared" si="5"/>
        <v>142.38</v>
      </c>
      <c r="K94" s="23">
        <f t="shared" si="9"/>
        <v>230.59129999999999</v>
      </c>
      <c r="L94" s="21">
        <f t="shared" si="8"/>
        <v>184.47304</v>
      </c>
    </row>
    <row r="95" spans="1:12" ht="45">
      <c r="A95" s="10" t="str">
        <f t="shared" si="7"/>
        <v/>
      </c>
      <c r="B95" s="42">
        <v>48</v>
      </c>
      <c r="C95" s="43" t="s">
        <v>94</v>
      </c>
      <c r="D95" s="44" t="s">
        <v>95</v>
      </c>
      <c r="E95" s="45" t="s">
        <v>0</v>
      </c>
      <c r="F95" s="46">
        <v>8</v>
      </c>
      <c r="G95" s="15">
        <v>32.57</v>
      </c>
      <c r="H95" s="15">
        <v>1.02</v>
      </c>
      <c r="I95" s="15"/>
      <c r="J95" s="21">
        <f t="shared" si="5"/>
        <v>33.590000000000003</v>
      </c>
      <c r="K95" s="23">
        <f t="shared" si="9"/>
        <v>5.4387999999999996</v>
      </c>
      <c r="L95" s="21">
        <f t="shared" si="8"/>
        <v>43.510399999999997</v>
      </c>
    </row>
    <row r="96" spans="1:12" ht="30">
      <c r="A96" s="10" t="str">
        <f t="shared" si="7"/>
        <v/>
      </c>
      <c r="B96" s="42">
        <v>49</v>
      </c>
      <c r="C96" s="43" t="s">
        <v>96</v>
      </c>
      <c r="D96" s="44" t="s">
        <v>97</v>
      </c>
      <c r="E96" s="45" t="s">
        <v>22</v>
      </c>
      <c r="F96" s="46">
        <v>0.3</v>
      </c>
      <c r="G96" s="15">
        <v>30.54</v>
      </c>
      <c r="H96" s="15">
        <v>0.42</v>
      </c>
      <c r="I96" s="15">
        <v>1.03</v>
      </c>
      <c r="J96" s="21">
        <f t="shared" si="5"/>
        <v>31.99</v>
      </c>
      <c r="K96" s="23">
        <f t="shared" si="9"/>
        <v>137.8477</v>
      </c>
      <c r="L96" s="21">
        <f t="shared" si="8"/>
        <v>41.354309999999998</v>
      </c>
    </row>
    <row r="97" spans="1:13" ht="30">
      <c r="A97" s="10" t="str">
        <f t="shared" si="7"/>
        <v/>
      </c>
      <c r="B97" s="42">
        <v>50</v>
      </c>
      <c r="C97" s="43" t="s">
        <v>98</v>
      </c>
      <c r="D97" s="44" t="s">
        <v>372</v>
      </c>
      <c r="E97" s="45" t="s">
        <v>0</v>
      </c>
      <c r="F97" s="46">
        <v>15</v>
      </c>
      <c r="G97" s="15">
        <v>802.32</v>
      </c>
      <c r="H97" s="15">
        <v>3.21</v>
      </c>
      <c r="I97" s="15"/>
      <c r="J97" s="21">
        <f t="shared" si="5"/>
        <v>805.53</v>
      </c>
      <c r="K97" s="23">
        <f t="shared" si="9"/>
        <v>69.843100000000007</v>
      </c>
      <c r="L97" s="21">
        <f t="shared" si="8"/>
        <v>1047.6465000000001</v>
      </c>
    </row>
    <row r="98" spans="1:13" ht="30">
      <c r="A98" s="10" t="str">
        <f t="shared" si="7"/>
        <v/>
      </c>
      <c r="B98" s="42">
        <v>51</v>
      </c>
      <c r="C98" s="43" t="s">
        <v>99</v>
      </c>
      <c r="D98" s="44" t="s">
        <v>373</v>
      </c>
      <c r="E98" s="45" t="s">
        <v>0</v>
      </c>
      <c r="F98" s="46">
        <v>5</v>
      </c>
      <c r="G98" s="15">
        <v>294.24</v>
      </c>
      <c r="H98" s="15">
        <v>17.2</v>
      </c>
      <c r="I98" s="15"/>
      <c r="J98" s="21">
        <f t="shared" si="5"/>
        <v>311.44</v>
      </c>
      <c r="K98" s="23">
        <f t="shared" si="9"/>
        <v>80.377399999999994</v>
      </c>
      <c r="L98" s="21">
        <f t="shared" si="8"/>
        <v>401.88699999999994</v>
      </c>
    </row>
    <row r="99" spans="1:13" ht="30">
      <c r="A99" s="10" t="str">
        <f t="shared" si="7"/>
        <v/>
      </c>
      <c r="B99" s="42">
        <v>52</v>
      </c>
      <c r="C99" s="43" t="s">
        <v>100</v>
      </c>
      <c r="D99" s="44" t="s">
        <v>101</v>
      </c>
      <c r="E99" s="45" t="s">
        <v>6</v>
      </c>
      <c r="F99" s="46">
        <v>80</v>
      </c>
      <c r="G99" s="15">
        <v>217.33</v>
      </c>
      <c r="H99" s="15"/>
      <c r="I99" s="15"/>
      <c r="J99" s="21">
        <f t="shared" si="5"/>
        <v>217.33</v>
      </c>
      <c r="K99" s="23">
        <f t="shared" si="9"/>
        <v>3.5352999999999999</v>
      </c>
      <c r="L99" s="21">
        <f t="shared" si="8"/>
        <v>282.82400000000001</v>
      </c>
    </row>
    <row r="100" spans="1:13" ht="30">
      <c r="A100" s="10" t="str">
        <f t="shared" si="7"/>
        <v/>
      </c>
      <c r="B100" s="42">
        <v>53</v>
      </c>
      <c r="C100" s="43" t="s">
        <v>102</v>
      </c>
      <c r="D100" s="44" t="s">
        <v>103</v>
      </c>
      <c r="E100" s="45" t="s">
        <v>6</v>
      </c>
      <c r="F100" s="46">
        <v>60</v>
      </c>
      <c r="G100" s="15">
        <v>262.24</v>
      </c>
      <c r="H100" s="15"/>
      <c r="I100" s="15"/>
      <c r="J100" s="21">
        <f t="shared" si="5"/>
        <v>262.24</v>
      </c>
      <c r="K100" s="23">
        <f t="shared" si="9"/>
        <v>5.6878000000000002</v>
      </c>
      <c r="L100" s="21">
        <f t="shared" si="8"/>
        <v>341.26800000000003</v>
      </c>
    </row>
    <row r="101" spans="1:13" ht="15">
      <c r="A101" s="10" t="b">
        <f t="shared" si="7"/>
        <v>1</v>
      </c>
      <c r="B101" s="47" t="s">
        <v>104</v>
      </c>
      <c r="C101" s="47"/>
      <c r="D101" s="47"/>
      <c r="E101" s="48"/>
      <c r="F101" s="49"/>
      <c r="G101" s="16">
        <f>SUM(G48:G100)</f>
        <v>5350.2799999999988</v>
      </c>
      <c r="H101" s="16">
        <f>SUM(H48:H100)</f>
        <v>5351.99</v>
      </c>
      <c r="I101" s="16">
        <f>SUM(I48:I100)</f>
        <v>12.78</v>
      </c>
      <c r="J101" s="16">
        <f>SUM(J48:J100)</f>
        <v>10715.05</v>
      </c>
      <c r="K101" s="24"/>
      <c r="L101" s="24"/>
      <c r="M101" s="72"/>
    </row>
    <row r="102" spans="1:13" ht="15">
      <c r="A102" s="10" t="str">
        <f t="shared" si="7"/>
        <v/>
      </c>
      <c r="B102" s="38"/>
      <c r="C102" s="39">
        <v>3</v>
      </c>
      <c r="D102" s="40" t="s">
        <v>105</v>
      </c>
      <c r="E102" s="41"/>
      <c r="F102" s="41"/>
      <c r="G102" s="17"/>
      <c r="H102" s="17"/>
      <c r="I102" s="17"/>
      <c r="J102" s="50"/>
      <c r="K102" s="51"/>
      <c r="L102" s="51"/>
    </row>
    <row r="103" spans="1:13" ht="30">
      <c r="A103" s="10" t="str">
        <f t="shared" si="7"/>
        <v/>
      </c>
      <c r="B103" s="42">
        <v>1</v>
      </c>
      <c r="C103" s="43" t="s">
        <v>106</v>
      </c>
      <c r="D103" s="44" t="s">
        <v>107</v>
      </c>
      <c r="E103" s="45" t="s">
        <v>0</v>
      </c>
      <c r="F103" s="46">
        <v>10</v>
      </c>
      <c r="G103" s="15">
        <v>81.11</v>
      </c>
      <c r="H103" s="15">
        <v>0.52</v>
      </c>
      <c r="I103" s="15"/>
      <c r="J103" s="21">
        <f t="shared" ref="J103:J123" si="10">ROUND(SUM(G103:I103),2)</f>
        <v>81.63</v>
      </c>
      <c r="K103" s="23">
        <f t="shared" ref="K103:K123" si="11">ROUND(SUMPRODUCT(G103:I103,Koeficientai)/F103,4)</f>
        <v>10.6127</v>
      </c>
      <c r="L103" s="21">
        <f t="shared" si="8"/>
        <v>106.12700000000001</v>
      </c>
    </row>
    <row r="104" spans="1:13" ht="30">
      <c r="A104" s="10" t="str">
        <f t="shared" si="7"/>
        <v/>
      </c>
      <c r="B104" s="42">
        <v>2</v>
      </c>
      <c r="C104" s="43" t="s">
        <v>108</v>
      </c>
      <c r="D104" s="44" t="s">
        <v>359</v>
      </c>
      <c r="E104" s="45" t="s">
        <v>12</v>
      </c>
      <c r="F104" s="46">
        <v>10</v>
      </c>
      <c r="G104" s="15">
        <v>171.21</v>
      </c>
      <c r="H104" s="15">
        <v>183.29</v>
      </c>
      <c r="I104" s="15">
        <v>0.84</v>
      </c>
      <c r="J104" s="21">
        <f t="shared" si="10"/>
        <v>355.34</v>
      </c>
      <c r="K104" s="23">
        <f t="shared" si="11"/>
        <v>42.595300000000002</v>
      </c>
      <c r="L104" s="21">
        <f t="shared" si="8"/>
        <v>425.95300000000003</v>
      </c>
    </row>
    <row r="105" spans="1:13" ht="15">
      <c r="A105" s="10" t="str">
        <f t="shared" si="7"/>
        <v/>
      </c>
      <c r="B105" s="42">
        <v>3</v>
      </c>
      <c r="C105" s="43">
        <v>260576</v>
      </c>
      <c r="D105" s="44" t="s">
        <v>109</v>
      </c>
      <c r="E105" s="45" t="s">
        <v>110</v>
      </c>
      <c r="F105" s="46">
        <v>10</v>
      </c>
      <c r="G105" s="15"/>
      <c r="H105" s="15">
        <v>539.36</v>
      </c>
      <c r="I105" s="15"/>
      <c r="J105" s="21">
        <f t="shared" si="10"/>
        <v>539.36</v>
      </c>
      <c r="K105" s="23">
        <f t="shared" si="11"/>
        <v>59.503900000000002</v>
      </c>
      <c r="L105" s="21">
        <f t="shared" si="8"/>
        <v>595.03899999999999</v>
      </c>
    </row>
    <row r="106" spans="1:13" ht="45">
      <c r="A106" s="10" t="str">
        <f t="shared" si="7"/>
        <v/>
      </c>
      <c r="B106" s="42">
        <v>4</v>
      </c>
      <c r="C106" s="43" t="s">
        <v>111</v>
      </c>
      <c r="D106" s="44" t="s">
        <v>112</v>
      </c>
      <c r="E106" s="45" t="s">
        <v>110</v>
      </c>
      <c r="F106" s="46">
        <v>1</v>
      </c>
      <c r="G106" s="15">
        <v>37.56</v>
      </c>
      <c r="H106" s="15">
        <v>15.67</v>
      </c>
      <c r="I106" s="15"/>
      <c r="J106" s="21">
        <f t="shared" si="10"/>
        <v>53.23</v>
      </c>
      <c r="K106" s="23">
        <f t="shared" si="11"/>
        <v>66.166600000000003</v>
      </c>
      <c r="L106" s="21">
        <f t="shared" si="8"/>
        <v>66.166600000000003</v>
      </c>
    </row>
    <row r="107" spans="1:13" ht="30">
      <c r="A107" s="10" t="str">
        <f t="shared" si="7"/>
        <v/>
      </c>
      <c r="B107" s="42">
        <v>5</v>
      </c>
      <c r="C107" s="43" t="s">
        <v>113</v>
      </c>
      <c r="D107" s="44" t="s">
        <v>114</v>
      </c>
      <c r="E107" s="45" t="s">
        <v>12</v>
      </c>
      <c r="F107" s="46">
        <v>1</v>
      </c>
      <c r="G107" s="15">
        <v>4.9400000000000004</v>
      </c>
      <c r="H107" s="15">
        <v>0.69</v>
      </c>
      <c r="I107" s="15">
        <v>0.62</v>
      </c>
      <c r="J107" s="21">
        <f t="shared" si="10"/>
        <v>6.25</v>
      </c>
      <c r="K107" s="23">
        <f t="shared" si="11"/>
        <v>7.8806000000000003</v>
      </c>
      <c r="L107" s="21">
        <f t="shared" si="8"/>
        <v>7.8806000000000003</v>
      </c>
    </row>
    <row r="108" spans="1:13" ht="45">
      <c r="A108" s="10" t="str">
        <f t="shared" si="7"/>
        <v/>
      </c>
      <c r="B108" s="42">
        <v>6</v>
      </c>
      <c r="C108" s="43" t="s">
        <v>115</v>
      </c>
      <c r="D108" s="44" t="s">
        <v>394</v>
      </c>
      <c r="E108" s="45" t="s">
        <v>12</v>
      </c>
      <c r="F108" s="46">
        <v>1</v>
      </c>
      <c r="G108" s="15">
        <v>2.64</v>
      </c>
      <c r="H108" s="15">
        <v>0.33</v>
      </c>
      <c r="I108" s="15">
        <v>0.41</v>
      </c>
      <c r="J108" s="21">
        <f t="shared" si="10"/>
        <v>3.38</v>
      </c>
      <c r="K108" s="23">
        <f t="shared" si="11"/>
        <v>4.2564000000000002</v>
      </c>
      <c r="L108" s="21">
        <f t="shared" si="8"/>
        <v>4.2564000000000002</v>
      </c>
    </row>
    <row r="109" spans="1:13" ht="45">
      <c r="A109" s="10" t="str">
        <f t="shared" si="7"/>
        <v/>
      </c>
      <c r="B109" s="42">
        <v>7</v>
      </c>
      <c r="C109" s="43" t="s">
        <v>116</v>
      </c>
      <c r="D109" s="44" t="s">
        <v>360</v>
      </c>
      <c r="E109" s="45" t="s">
        <v>110</v>
      </c>
      <c r="F109" s="46">
        <v>1</v>
      </c>
      <c r="G109" s="15">
        <v>12.84</v>
      </c>
      <c r="H109" s="15">
        <v>0.84</v>
      </c>
      <c r="I109" s="15">
        <v>0.35</v>
      </c>
      <c r="J109" s="21">
        <f t="shared" si="10"/>
        <v>14.03</v>
      </c>
      <c r="K109" s="23">
        <f t="shared" si="11"/>
        <v>18.0261</v>
      </c>
      <c r="L109" s="21">
        <f t="shared" si="8"/>
        <v>18.0261</v>
      </c>
    </row>
    <row r="110" spans="1:13" ht="15">
      <c r="A110" s="10" t="str">
        <f t="shared" si="7"/>
        <v/>
      </c>
      <c r="B110" s="42">
        <v>8</v>
      </c>
      <c r="C110" s="43"/>
      <c r="D110" s="44" t="s">
        <v>117</v>
      </c>
      <c r="E110" s="45" t="s">
        <v>110</v>
      </c>
      <c r="F110" s="46">
        <v>1</v>
      </c>
      <c r="G110" s="15"/>
      <c r="H110" s="15">
        <v>104.22</v>
      </c>
      <c r="I110" s="15"/>
      <c r="J110" s="21">
        <f t="shared" si="10"/>
        <v>104.22</v>
      </c>
      <c r="K110" s="23">
        <f t="shared" si="11"/>
        <v>114.97880000000001</v>
      </c>
      <c r="L110" s="21">
        <f t="shared" si="8"/>
        <v>114.97880000000001</v>
      </c>
    </row>
    <row r="111" spans="1:13" ht="30">
      <c r="A111" s="10" t="str">
        <f t="shared" si="7"/>
        <v/>
      </c>
      <c r="B111" s="42">
        <v>9</v>
      </c>
      <c r="C111" s="43" t="s">
        <v>118</v>
      </c>
      <c r="D111" s="44" t="s">
        <v>361</v>
      </c>
      <c r="E111" s="45" t="s">
        <v>110</v>
      </c>
      <c r="F111" s="46">
        <v>4</v>
      </c>
      <c r="G111" s="15">
        <v>102.06</v>
      </c>
      <c r="H111" s="15">
        <v>2.21</v>
      </c>
      <c r="I111" s="15">
        <v>0.17</v>
      </c>
      <c r="J111" s="21">
        <f t="shared" si="10"/>
        <v>104.44</v>
      </c>
      <c r="K111" s="23">
        <f t="shared" si="11"/>
        <v>33.860999999999997</v>
      </c>
      <c r="L111" s="21">
        <f t="shared" si="8"/>
        <v>135.44399999999999</v>
      </c>
    </row>
    <row r="112" spans="1:13" ht="15">
      <c r="A112" s="10" t="str">
        <f t="shared" si="7"/>
        <v/>
      </c>
      <c r="B112" s="42">
        <v>10</v>
      </c>
      <c r="C112" s="43"/>
      <c r="D112" s="44" t="s">
        <v>119</v>
      </c>
      <c r="E112" s="45" t="s">
        <v>110</v>
      </c>
      <c r="F112" s="46">
        <v>4</v>
      </c>
      <c r="G112" s="15"/>
      <c r="H112" s="15">
        <v>610.52</v>
      </c>
      <c r="I112" s="15"/>
      <c r="J112" s="21">
        <f t="shared" si="10"/>
        <v>610.52</v>
      </c>
      <c r="K112" s="23">
        <f t="shared" si="11"/>
        <v>168.38630000000001</v>
      </c>
      <c r="L112" s="21">
        <f t="shared" si="8"/>
        <v>673.54520000000002</v>
      </c>
    </row>
    <row r="113" spans="1:13" ht="30">
      <c r="A113" s="10" t="str">
        <f t="shared" si="7"/>
        <v/>
      </c>
      <c r="B113" s="42">
        <v>11</v>
      </c>
      <c r="C113" s="43" t="s">
        <v>120</v>
      </c>
      <c r="D113" s="44" t="s">
        <v>121</v>
      </c>
      <c r="E113" s="45" t="s">
        <v>110</v>
      </c>
      <c r="F113" s="46">
        <v>4</v>
      </c>
      <c r="G113" s="15">
        <v>53.55</v>
      </c>
      <c r="H113" s="15">
        <v>0.49</v>
      </c>
      <c r="I113" s="15">
        <v>0.41</v>
      </c>
      <c r="J113" s="21">
        <f t="shared" si="10"/>
        <v>54.45</v>
      </c>
      <c r="K113" s="23">
        <f t="shared" si="11"/>
        <v>17.671299999999999</v>
      </c>
      <c r="L113" s="21">
        <f t="shared" si="8"/>
        <v>70.685199999999995</v>
      </c>
    </row>
    <row r="114" spans="1:13" ht="15">
      <c r="A114" s="10" t="str">
        <f t="shared" si="7"/>
        <v/>
      </c>
      <c r="B114" s="42">
        <v>12</v>
      </c>
      <c r="C114" s="43" t="s">
        <v>122</v>
      </c>
      <c r="D114" s="44" t="s">
        <v>123</v>
      </c>
      <c r="E114" s="45" t="s">
        <v>110</v>
      </c>
      <c r="F114" s="46">
        <v>4</v>
      </c>
      <c r="G114" s="15">
        <v>60.26</v>
      </c>
      <c r="H114" s="15">
        <v>5.31</v>
      </c>
      <c r="I114" s="15">
        <v>0.68</v>
      </c>
      <c r="J114" s="21">
        <f t="shared" si="10"/>
        <v>66.25</v>
      </c>
      <c r="K114" s="23">
        <f t="shared" si="11"/>
        <v>21.258900000000001</v>
      </c>
      <c r="L114" s="21">
        <f t="shared" si="8"/>
        <v>85.035600000000002</v>
      </c>
    </row>
    <row r="115" spans="1:13" ht="45">
      <c r="A115" s="10" t="str">
        <f t="shared" si="7"/>
        <v/>
      </c>
      <c r="B115" s="42">
        <v>13</v>
      </c>
      <c r="C115" s="43" t="s">
        <v>124</v>
      </c>
      <c r="D115" s="44" t="s">
        <v>125</v>
      </c>
      <c r="E115" s="45" t="s">
        <v>110</v>
      </c>
      <c r="F115" s="46">
        <v>2</v>
      </c>
      <c r="G115" s="15">
        <v>39.21</v>
      </c>
      <c r="H115" s="15">
        <v>38.76</v>
      </c>
      <c r="I115" s="15">
        <v>0.33</v>
      </c>
      <c r="J115" s="21">
        <f t="shared" si="10"/>
        <v>78.3</v>
      </c>
      <c r="K115" s="23">
        <f t="shared" si="11"/>
        <v>47.077599999999997</v>
      </c>
      <c r="L115" s="21">
        <f t="shared" si="8"/>
        <v>94.155199999999994</v>
      </c>
    </row>
    <row r="116" spans="1:13" ht="15">
      <c r="A116" s="10" t="str">
        <f t="shared" si="7"/>
        <v/>
      </c>
      <c r="B116" s="42">
        <v>14</v>
      </c>
      <c r="C116" s="43"/>
      <c r="D116" s="44" t="s">
        <v>126</v>
      </c>
      <c r="E116" s="45" t="s">
        <v>110</v>
      </c>
      <c r="F116" s="46">
        <v>2</v>
      </c>
      <c r="G116" s="15"/>
      <c r="H116" s="15">
        <v>215.69</v>
      </c>
      <c r="I116" s="15"/>
      <c r="J116" s="21">
        <f t="shared" si="10"/>
        <v>215.69</v>
      </c>
      <c r="K116" s="23">
        <f t="shared" si="11"/>
        <v>118.9781</v>
      </c>
      <c r="L116" s="21">
        <f t="shared" si="8"/>
        <v>237.9562</v>
      </c>
    </row>
    <row r="117" spans="1:13" ht="45">
      <c r="A117" s="10" t="str">
        <f t="shared" si="7"/>
        <v/>
      </c>
      <c r="B117" s="42">
        <v>15</v>
      </c>
      <c r="C117" s="43" t="s">
        <v>127</v>
      </c>
      <c r="D117" s="44" t="s">
        <v>128</v>
      </c>
      <c r="E117" s="45" t="s">
        <v>12</v>
      </c>
      <c r="F117" s="46">
        <v>6</v>
      </c>
      <c r="G117" s="15">
        <v>132.56</v>
      </c>
      <c r="H117" s="15">
        <v>0.91</v>
      </c>
      <c r="I117" s="15"/>
      <c r="J117" s="21">
        <f t="shared" si="10"/>
        <v>133.47</v>
      </c>
      <c r="K117" s="23">
        <f t="shared" si="11"/>
        <v>28.918700000000001</v>
      </c>
      <c r="L117" s="21">
        <f t="shared" si="8"/>
        <v>173.51220000000001</v>
      </c>
    </row>
    <row r="118" spans="1:13" ht="15">
      <c r="A118" s="10" t="str">
        <f t="shared" si="7"/>
        <v/>
      </c>
      <c r="B118" s="42">
        <v>16</v>
      </c>
      <c r="C118" s="43"/>
      <c r="D118" s="44" t="s">
        <v>129</v>
      </c>
      <c r="E118" s="45" t="s">
        <v>0</v>
      </c>
      <c r="F118" s="46">
        <v>6</v>
      </c>
      <c r="G118" s="15"/>
      <c r="H118" s="15">
        <v>911.72</v>
      </c>
      <c r="I118" s="15"/>
      <c r="J118" s="21">
        <f t="shared" si="10"/>
        <v>911.72</v>
      </c>
      <c r="K118" s="23">
        <f t="shared" si="11"/>
        <v>167.63980000000001</v>
      </c>
      <c r="L118" s="21">
        <f t="shared" si="8"/>
        <v>1005.8388</v>
      </c>
    </row>
    <row r="119" spans="1:13" ht="15">
      <c r="A119" s="10" t="str">
        <f t="shared" si="7"/>
        <v/>
      </c>
      <c r="B119" s="42">
        <v>17</v>
      </c>
      <c r="C119" s="43" t="s">
        <v>130</v>
      </c>
      <c r="D119" s="44" t="s">
        <v>131</v>
      </c>
      <c r="E119" s="45" t="s">
        <v>110</v>
      </c>
      <c r="F119" s="46">
        <v>36</v>
      </c>
      <c r="G119" s="15">
        <v>730.22</v>
      </c>
      <c r="H119" s="15">
        <v>90.24</v>
      </c>
      <c r="I119" s="15"/>
      <c r="J119" s="21">
        <f t="shared" si="10"/>
        <v>820.46</v>
      </c>
      <c r="K119" s="23">
        <f t="shared" si="11"/>
        <v>29.161999999999999</v>
      </c>
      <c r="L119" s="21">
        <f t="shared" si="8"/>
        <v>1049.8319999999999</v>
      </c>
    </row>
    <row r="120" spans="1:13" ht="15">
      <c r="A120" s="10" t="str">
        <f t="shared" si="7"/>
        <v/>
      </c>
      <c r="B120" s="42">
        <v>18</v>
      </c>
      <c r="C120" s="43"/>
      <c r="D120" s="44" t="s">
        <v>132</v>
      </c>
      <c r="E120" s="45" t="s">
        <v>0</v>
      </c>
      <c r="F120" s="46">
        <v>16</v>
      </c>
      <c r="G120" s="15"/>
      <c r="H120" s="15">
        <v>5354.94</v>
      </c>
      <c r="I120" s="15"/>
      <c r="J120" s="21">
        <f t="shared" si="10"/>
        <v>5354.94</v>
      </c>
      <c r="K120" s="23">
        <f t="shared" si="11"/>
        <v>369.23379999999997</v>
      </c>
      <c r="L120" s="21">
        <f t="shared" si="8"/>
        <v>5907.7407999999996</v>
      </c>
    </row>
    <row r="121" spans="1:13" ht="15">
      <c r="A121" s="10" t="str">
        <f t="shared" si="7"/>
        <v/>
      </c>
      <c r="B121" s="42">
        <v>19</v>
      </c>
      <c r="C121" s="43"/>
      <c r="D121" s="44" t="s">
        <v>133</v>
      </c>
      <c r="E121" s="45" t="s">
        <v>0</v>
      </c>
      <c r="F121" s="46">
        <v>10</v>
      </c>
      <c r="G121" s="15"/>
      <c r="H121" s="15">
        <v>1484.58</v>
      </c>
      <c r="I121" s="15"/>
      <c r="J121" s="21">
        <f t="shared" si="10"/>
        <v>1484.58</v>
      </c>
      <c r="K121" s="23">
        <f t="shared" si="11"/>
        <v>163.78360000000001</v>
      </c>
      <c r="L121" s="21">
        <f t="shared" si="8"/>
        <v>1637.836</v>
      </c>
    </row>
    <row r="122" spans="1:13" ht="15">
      <c r="A122" s="10" t="str">
        <f t="shared" si="7"/>
        <v/>
      </c>
      <c r="B122" s="42">
        <v>20</v>
      </c>
      <c r="C122" s="43"/>
      <c r="D122" s="44" t="s">
        <v>134</v>
      </c>
      <c r="E122" s="45" t="s">
        <v>0</v>
      </c>
      <c r="F122" s="46">
        <v>10</v>
      </c>
      <c r="G122" s="15"/>
      <c r="H122" s="15">
        <v>2040.3</v>
      </c>
      <c r="I122" s="15"/>
      <c r="J122" s="21">
        <f t="shared" si="10"/>
        <v>2040.3</v>
      </c>
      <c r="K122" s="23">
        <f t="shared" si="11"/>
        <v>225.0924</v>
      </c>
      <c r="L122" s="21">
        <f t="shared" si="8"/>
        <v>2250.924</v>
      </c>
    </row>
    <row r="123" spans="1:13" ht="15">
      <c r="A123" s="10" t="str">
        <f t="shared" si="7"/>
        <v/>
      </c>
      <c r="B123" s="42">
        <v>21</v>
      </c>
      <c r="C123" s="43"/>
      <c r="D123" s="44" t="s">
        <v>135</v>
      </c>
      <c r="E123" s="45" t="s">
        <v>0</v>
      </c>
      <c r="F123" s="46">
        <v>4</v>
      </c>
      <c r="G123" s="15"/>
      <c r="H123" s="15">
        <v>251.72</v>
      </c>
      <c r="I123" s="15"/>
      <c r="J123" s="21">
        <f t="shared" si="10"/>
        <v>251.72</v>
      </c>
      <c r="K123" s="23">
        <f t="shared" si="11"/>
        <v>69.426400000000001</v>
      </c>
      <c r="L123" s="21">
        <f t="shared" si="8"/>
        <v>277.7056</v>
      </c>
    </row>
    <row r="124" spans="1:13" ht="15">
      <c r="A124" s="10" t="b">
        <f t="shared" si="7"/>
        <v>1</v>
      </c>
      <c r="B124" s="47" t="s">
        <v>136</v>
      </c>
      <c r="C124" s="47"/>
      <c r="D124" s="47"/>
      <c r="E124" s="48"/>
      <c r="F124" s="49"/>
      <c r="G124" s="16">
        <f>SUM(G103:G123)</f>
        <v>1428.16</v>
      </c>
      <c r="H124" s="16">
        <f t="shared" ref="H124:J124" si="12">SUM(H103:H123)</f>
        <v>11852.309999999998</v>
      </c>
      <c r="I124" s="16">
        <f t="shared" si="12"/>
        <v>3.81</v>
      </c>
      <c r="J124" s="16">
        <f t="shared" si="12"/>
        <v>13284.279999999999</v>
      </c>
      <c r="K124" s="24"/>
      <c r="L124" s="24"/>
      <c r="M124" s="72"/>
    </row>
    <row r="125" spans="1:13" ht="15">
      <c r="A125" s="10" t="str">
        <f t="shared" si="7"/>
        <v/>
      </c>
      <c r="B125" s="38"/>
      <c r="C125" s="39">
        <v>4</v>
      </c>
      <c r="D125" s="40" t="s">
        <v>137</v>
      </c>
      <c r="E125" s="41"/>
      <c r="F125" s="41"/>
      <c r="G125" s="17"/>
      <c r="H125" s="17"/>
      <c r="I125" s="17"/>
      <c r="J125" s="50"/>
      <c r="K125" s="51"/>
      <c r="L125" s="51"/>
    </row>
    <row r="126" spans="1:13" ht="60">
      <c r="A126" s="10" t="str">
        <f t="shared" si="7"/>
        <v/>
      </c>
      <c r="B126" s="42">
        <v>1</v>
      </c>
      <c r="C126" s="43" t="s">
        <v>138</v>
      </c>
      <c r="D126" s="44" t="s">
        <v>374</v>
      </c>
      <c r="E126" s="45" t="s">
        <v>6</v>
      </c>
      <c r="F126" s="46">
        <v>60</v>
      </c>
      <c r="G126" s="15">
        <v>647.61</v>
      </c>
      <c r="H126" s="15">
        <v>102.63</v>
      </c>
      <c r="I126" s="15"/>
      <c r="J126" s="21">
        <f t="shared" ref="J126:J161" si="13">ROUND(SUM(G126:I126),2)</f>
        <v>750.24</v>
      </c>
      <c r="K126" s="23">
        <f t="shared" ref="K126:K161" si="14">ROUND(SUMPRODUCT(G126:I126,Koeficientai)/F126,4)</f>
        <v>15.933299999999999</v>
      </c>
      <c r="L126" s="21">
        <f t="shared" si="8"/>
        <v>955.99799999999993</v>
      </c>
    </row>
    <row r="127" spans="1:13" ht="60">
      <c r="A127" s="10" t="str">
        <f t="shared" si="7"/>
        <v/>
      </c>
      <c r="B127" s="42">
        <v>2</v>
      </c>
      <c r="C127" s="43" t="s">
        <v>139</v>
      </c>
      <c r="D127" s="44" t="s">
        <v>375</v>
      </c>
      <c r="E127" s="45" t="s">
        <v>6</v>
      </c>
      <c r="F127" s="46">
        <v>50</v>
      </c>
      <c r="G127" s="15">
        <v>410.55</v>
      </c>
      <c r="H127" s="15">
        <v>23.45</v>
      </c>
      <c r="I127" s="15"/>
      <c r="J127" s="21">
        <f t="shared" si="13"/>
        <v>434</v>
      </c>
      <c r="K127" s="23">
        <f t="shared" si="14"/>
        <v>11.2029</v>
      </c>
      <c r="L127" s="21">
        <f t="shared" si="8"/>
        <v>560.14499999999998</v>
      </c>
    </row>
    <row r="128" spans="1:13" ht="45">
      <c r="A128" s="10" t="str">
        <f t="shared" si="7"/>
        <v/>
      </c>
      <c r="B128" s="42">
        <v>3</v>
      </c>
      <c r="C128" s="43" t="s">
        <v>140</v>
      </c>
      <c r="D128" s="44" t="s">
        <v>376</v>
      </c>
      <c r="E128" s="45" t="s">
        <v>6</v>
      </c>
      <c r="F128" s="46">
        <v>50</v>
      </c>
      <c r="G128" s="15">
        <v>388.25</v>
      </c>
      <c r="H128" s="15">
        <v>59.77</v>
      </c>
      <c r="I128" s="15"/>
      <c r="J128" s="21">
        <f t="shared" si="13"/>
        <v>448.02</v>
      </c>
      <c r="K128" s="23">
        <f t="shared" si="14"/>
        <v>11.4238</v>
      </c>
      <c r="L128" s="21">
        <f t="shared" si="8"/>
        <v>571.19000000000005</v>
      </c>
    </row>
    <row r="129" spans="1:12" ht="60">
      <c r="A129" s="10" t="str">
        <f t="shared" si="7"/>
        <v/>
      </c>
      <c r="B129" s="42">
        <v>4</v>
      </c>
      <c r="C129" s="43" t="s">
        <v>58</v>
      </c>
      <c r="D129" s="44" t="s">
        <v>141</v>
      </c>
      <c r="E129" s="45" t="s">
        <v>6</v>
      </c>
      <c r="F129" s="46">
        <v>120</v>
      </c>
      <c r="G129" s="15">
        <v>551.74</v>
      </c>
      <c r="H129" s="15">
        <v>148.27000000000001</v>
      </c>
      <c r="I129" s="15">
        <v>3.18</v>
      </c>
      <c r="J129" s="21">
        <f t="shared" si="13"/>
        <v>703.19</v>
      </c>
      <c r="K129" s="23">
        <f t="shared" si="14"/>
        <v>7.3761000000000001</v>
      </c>
      <c r="L129" s="21">
        <f t="shared" si="8"/>
        <v>885.13200000000006</v>
      </c>
    </row>
    <row r="130" spans="1:12" ht="75">
      <c r="A130" s="10" t="str">
        <f t="shared" si="7"/>
        <v/>
      </c>
      <c r="B130" s="42">
        <v>5</v>
      </c>
      <c r="C130" s="43" t="s">
        <v>58</v>
      </c>
      <c r="D130" s="44" t="s">
        <v>142</v>
      </c>
      <c r="E130" s="45" t="s">
        <v>6</v>
      </c>
      <c r="F130" s="46">
        <v>20</v>
      </c>
      <c r="G130" s="15">
        <v>108.12</v>
      </c>
      <c r="H130" s="15">
        <v>18.100000000000001</v>
      </c>
      <c r="I130" s="15">
        <v>0.72</v>
      </c>
      <c r="J130" s="21">
        <f t="shared" si="13"/>
        <v>126.94</v>
      </c>
      <c r="K130" s="23">
        <f t="shared" si="14"/>
        <v>8.0737000000000005</v>
      </c>
      <c r="L130" s="21">
        <f t="shared" si="8"/>
        <v>161.47400000000002</v>
      </c>
    </row>
    <row r="131" spans="1:12" ht="60">
      <c r="A131" s="10" t="str">
        <f t="shared" si="7"/>
        <v/>
      </c>
      <c r="B131" s="42">
        <v>6</v>
      </c>
      <c r="C131" s="43" t="s">
        <v>143</v>
      </c>
      <c r="D131" s="44" t="s">
        <v>144</v>
      </c>
      <c r="E131" s="45" t="s">
        <v>6</v>
      </c>
      <c r="F131" s="46">
        <v>150</v>
      </c>
      <c r="G131" s="15">
        <v>345.29</v>
      </c>
      <c r="H131" s="15">
        <v>249.02</v>
      </c>
      <c r="I131" s="15">
        <v>1.3</v>
      </c>
      <c r="J131" s="21">
        <f t="shared" si="13"/>
        <v>595.61</v>
      </c>
      <c r="K131" s="23">
        <f t="shared" si="14"/>
        <v>4.8368000000000002</v>
      </c>
      <c r="L131" s="21">
        <f t="shared" si="8"/>
        <v>725.52</v>
      </c>
    </row>
    <row r="132" spans="1:12" ht="45">
      <c r="A132" s="10" t="str">
        <f t="shared" si="7"/>
        <v/>
      </c>
      <c r="B132" s="42">
        <v>7</v>
      </c>
      <c r="C132" s="43" t="s">
        <v>69</v>
      </c>
      <c r="D132" s="44" t="s">
        <v>145</v>
      </c>
      <c r="E132" s="45" t="s">
        <v>12</v>
      </c>
      <c r="F132" s="46">
        <v>10</v>
      </c>
      <c r="G132" s="15">
        <v>15.68</v>
      </c>
      <c r="H132" s="15"/>
      <c r="I132" s="15"/>
      <c r="J132" s="21">
        <f t="shared" si="13"/>
        <v>15.68</v>
      </c>
      <c r="K132" s="23">
        <f t="shared" si="14"/>
        <v>2.0405000000000002</v>
      </c>
      <c r="L132" s="21">
        <f t="shared" si="8"/>
        <v>20.405000000000001</v>
      </c>
    </row>
    <row r="133" spans="1:12" ht="60">
      <c r="A133" s="10" t="str">
        <f t="shared" si="7"/>
        <v/>
      </c>
      <c r="B133" s="42">
        <v>8</v>
      </c>
      <c r="C133" s="43" t="s">
        <v>69</v>
      </c>
      <c r="D133" s="44" t="s">
        <v>146</v>
      </c>
      <c r="E133" s="45" t="s">
        <v>12</v>
      </c>
      <c r="F133" s="46">
        <v>120</v>
      </c>
      <c r="G133" s="15">
        <v>196.36</v>
      </c>
      <c r="H133" s="15"/>
      <c r="I133" s="15"/>
      <c r="J133" s="21">
        <f t="shared" si="13"/>
        <v>196.36</v>
      </c>
      <c r="K133" s="23">
        <f t="shared" si="14"/>
        <v>2.1295000000000002</v>
      </c>
      <c r="L133" s="21">
        <f t="shared" si="8"/>
        <v>255.54000000000002</v>
      </c>
    </row>
    <row r="134" spans="1:12" ht="30">
      <c r="A134" s="10" t="str">
        <f t="shared" si="7"/>
        <v/>
      </c>
      <c r="B134" s="42">
        <v>9</v>
      </c>
      <c r="C134" s="43" t="s">
        <v>94</v>
      </c>
      <c r="D134" s="44" t="s">
        <v>147</v>
      </c>
      <c r="E134" s="45" t="s">
        <v>0</v>
      </c>
      <c r="F134" s="46">
        <v>20</v>
      </c>
      <c r="G134" s="15">
        <v>83.87</v>
      </c>
      <c r="H134" s="15">
        <v>1.25</v>
      </c>
      <c r="I134" s="15"/>
      <c r="J134" s="21">
        <f t="shared" si="13"/>
        <v>85.12</v>
      </c>
      <c r="K134" s="23">
        <f t="shared" si="14"/>
        <v>5.5262000000000002</v>
      </c>
      <c r="L134" s="21">
        <f t="shared" si="8"/>
        <v>110.524</v>
      </c>
    </row>
    <row r="135" spans="1:12" ht="45">
      <c r="A135" s="10" t="str">
        <f t="shared" si="7"/>
        <v/>
      </c>
      <c r="B135" s="42">
        <v>10</v>
      </c>
      <c r="C135" s="43" t="s">
        <v>148</v>
      </c>
      <c r="D135" s="44" t="s">
        <v>149</v>
      </c>
      <c r="E135" s="45" t="s">
        <v>6</v>
      </c>
      <c r="F135" s="46">
        <v>20</v>
      </c>
      <c r="G135" s="15">
        <v>205.66</v>
      </c>
      <c r="H135" s="15">
        <v>23.18</v>
      </c>
      <c r="I135" s="15"/>
      <c r="J135" s="21">
        <f t="shared" si="13"/>
        <v>228.84</v>
      </c>
      <c r="K135" s="23">
        <f t="shared" si="14"/>
        <v>14.660500000000001</v>
      </c>
      <c r="L135" s="21">
        <f t="shared" si="8"/>
        <v>293.21000000000004</v>
      </c>
    </row>
    <row r="136" spans="1:12" ht="45">
      <c r="A136" s="10" t="str">
        <f t="shared" si="7"/>
        <v/>
      </c>
      <c r="B136" s="42">
        <v>11</v>
      </c>
      <c r="C136" s="43" t="s">
        <v>150</v>
      </c>
      <c r="D136" s="44" t="s">
        <v>377</v>
      </c>
      <c r="E136" s="45" t="s">
        <v>0</v>
      </c>
      <c r="F136" s="46">
        <v>10</v>
      </c>
      <c r="G136" s="15">
        <v>101.54</v>
      </c>
      <c r="H136" s="15">
        <v>1.7</v>
      </c>
      <c r="I136" s="15"/>
      <c r="J136" s="21">
        <f t="shared" si="13"/>
        <v>103.24</v>
      </c>
      <c r="K136" s="23">
        <f t="shared" si="14"/>
        <v>13.4015</v>
      </c>
      <c r="L136" s="21">
        <f t="shared" si="8"/>
        <v>134.01500000000001</v>
      </c>
    </row>
    <row r="137" spans="1:12" ht="45">
      <c r="A137" s="10" t="str">
        <f t="shared" si="7"/>
        <v/>
      </c>
      <c r="B137" s="42">
        <v>12</v>
      </c>
      <c r="C137" s="43" t="s">
        <v>151</v>
      </c>
      <c r="D137" s="44" t="s">
        <v>152</v>
      </c>
      <c r="E137" s="45" t="s">
        <v>0</v>
      </c>
      <c r="F137" s="46">
        <v>10</v>
      </c>
      <c r="G137" s="15">
        <v>80.84</v>
      </c>
      <c r="H137" s="15">
        <v>3.95</v>
      </c>
      <c r="I137" s="15"/>
      <c r="J137" s="21">
        <f t="shared" si="13"/>
        <v>84.79</v>
      </c>
      <c r="K137" s="23">
        <f t="shared" si="14"/>
        <v>10.956</v>
      </c>
      <c r="L137" s="21">
        <f t="shared" si="8"/>
        <v>109.56</v>
      </c>
    </row>
    <row r="138" spans="1:12" ht="45">
      <c r="A138" s="10" t="str">
        <f t="shared" si="7"/>
        <v/>
      </c>
      <c r="B138" s="42">
        <v>13</v>
      </c>
      <c r="C138" s="43" t="s">
        <v>153</v>
      </c>
      <c r="D138" s="44" t="s">
        <v>378</v>
      </c>
      <c r="E138" s="45" t="s">
        <v>12</v>
      </c>
      <c r="F138" s="46">
        <v>4</v>
      </c>
      <c r="G138" s="15">
        <v>74.75</v>
      </c>
      <c r="H138" s="15">
        <v>72.55</v>
      </c>
      <c r="I138" s="15">
        <v>0.34</v>
      </c>
      <c r="J138" s="21">
        <f t="shared" si="13"/>
        <v>147.63999999999999</v>
      </c>
      <c r="K138" s="23">
        <f t="shared" si="14"/>
        <v>44.423699999999997</v>
      </c>
      <c r="L138" s="21">
        <f t="shared" si="8"/>
        <v>177.69479999999999</v>
      </c>
    </row>
    <row r="139" spans="1:12" ht="30">
      <c r="A139" s="10" t="str">
        <f t="shared" si="7"/>
        <v/>
      </c>
      <c r="B139" s="42">
        <v>14</v>
      </c>
      <c r="C139" s="43" t="s">
        <v>154</v>
      </c>
      <c r="D139" s="44" t="s">
        <v>155</v>
      </c>
      <c r="E139" s="45" t="s">
        <v>156</v>
      </c>
      <c r="F139" s="46">
        <v>4</v>
      </c>
      <c r="G139" s="15">
        <v>31.52</v>
      </c>
      <c r="H139" s="15">
        <v>32.54</v>
      </c>
      <c r="I139" s="15">
        <v>0.62</v>
      </c>
      <c r="J139" s="21">
        <f t="shared" si="13"/>
        <v>64.680000000000007</v>
      </c>
      <c r="K139" s="23">
        <f t="shared" si="14"/>
        <v>19.402200000000001</v>
      </c>
      <c r="L139" s="21">
        <f t="shared" si="8"/>
        <v>77.608800000000002</v>
      </c>
    </row>
    <row r="140" spans="1:12" ht="30">
      <c r="A140" s="10" t="str">
        <f t="shared" ref="A140:A201" si="15">IFERROR(FIND("Skyr",B140)&gt;0,"")</f>
        <v/>
      </c>
      <c r="B140" s="42">
        <v>15</v>
      </c>
      <c r="C140" s="43" t="s">
        <v>98</v>
      </c>
      <c r="D140" s="44" t="s">
        <v>379</v>
      </c>
      <c r="E140" s="45" t="s">
        <v>0</v>
      </c>
      <c r="F140" s="46">
        <v>6</v>
      </c>
      <c r="G140" s="15">
        <v>320.45999999999998</v>
      </c>
      <c r="H140" s="15">
        <v>0.68</v>
      </c>
      <c r="I140" s="15"/>
      <c r="J140" s="21">
        <f t="shared" si="13"/>
        <v>321.14</v>
      </c>
      <c r="K140" s="23">
        <f t="shared" si="14"/>
        <v>69.630600000000001</v>
      </c>
      <c r="L140" s="21">
        <f t="shared" si="8"/>
        <v>417.78359999999998</v>
      </c>
    </row>
    <row r="141" spans="1:12" ht="45">
      <c r="A141" s="10" t="str">
        <f t="shared" si="15"/>
        <v/>
      </c>
      <c r="B141" s="42">
        <v>16</v>
      </c>
      <c r="C141" s="43" t="s">
        <v>99</v>
      </c>
      <c r="D141" s="44" t="s">
        <v>389</v>
      </c>
      <c r="E141" s="45" t="s">
        <v>0</v>
      </c>
      <c r="F141" s="46">
        <v>4</v>
      </c>
      <c r="G141" s="15">
        <v>233.27</v>
      </c>
      <c r="H141" s="15">
        <v>16.63</v>
      </c>
      <c r="I141" s="15"/>
      <c r="J141" s="21">
        <f t="shared" si="13"/>
        <v>249.9</v>
      </c>
      <c r="K141" s="23">
        <f t="shared" si="14"/>
        <v>80.4786</v>
      </c>
      <c r="L141" s="21">
        <f t="shared" si="8"/>
        <v>321.9144</v>
      </c>
    </row>
    <row r="142" spans="1:12" ht="30">
      <c r="A142" s="10" t="str">
        <f t="shared" si="15"/>
        <v/>
      </c>
      <c r="B142" s="42">
        <v>17</v>
      </c>
      <c r="C142" s="43" t="s">
        <v>157</v>
      </c>
      <c r="D142" s="44" t="s">
        <v>158</v>
      </c>
      <c r="E142" s="45" t="s">
        <v>22</v>
      </c>
      <c r="F142" s="46">
        <v>4.5</v>
      </c>
      <c r="G142" s="15">
        <v>537.95000000000005</v>
      </c>
      <c r="H142" s="15">
        <v>1.03</v>
      </c>
      <c r="I142" s="15"/>
      <c r="J142" s="21">
        <f t="shared" si="13"/>
        <v>538.98</v>
      </c>
      <c r="K142" s="23">
        <f t="shared" si="14"/>
        <v>155.82259999999999</v>
      </c>
      <c r="L142" s="21">
        <f t="shared" ref="L142:L203" si="16">F142*K142</f>
        <v>701.20169999999996</v>
      </c>
    </row>
    <row r="143" spans="1:12" ht="30">
      <c r="A143" s="10" t="str">
        <f t="shared" si="15"/>
        <v/>
      </c>
      <c r="B143" s="42">
        <v>18</v>
      </c>
      <c r="C143" s="43" t="s">
        <v>159</v>
      </c>
      <c r="D143" s="44" t="s">
        <v>160</v>
      </c>
      <c r="E143" s="45" t="s">
        <v>6</v>
      </c>
      <c r="F143" s="46">
        <v>20</v>
      </c>
      <c r="G143" s="15">
        <v>48.29</v>
      </c>
      <c r="H143" s="15">
        <v>0.64</v>
      </c>
      <c r="I143" s="15"/>
      <c r="J143" s="21">
        <f t="shared" si="13"/>
        <v>48.93</v>
      </c>
      <c r="K143" s="23">
        <f t="shared" si="14"/>
        <v>3.1774</v>
      </c>
      <c r="L143" s="21">
        <f t="shared" si="16"/>
        <v>63.548000000000002</v>
      </c>
    </row>
    <row r="144" spans="1:12" ht="30">
      <c r="A144" s="10" t="str">
        <f t="shared" si="15"/>
        <v/>
      </c>
      <c r="B144" s="42">
        <v>19</v>
      </c>
      <c r="C144" s="43" t="s">
        <v>161</v>
      </c>
      <c r="D144" s="44" t="s">
        <v>162</v>
      </c>
      <c r="E144" s="45" t="s">
        <v>6</v>
      </c>
      <c r="F144" s="46">
        <v>10</v>
      </c>
      <c r="G144" s="15">
        <v>14.82</v>
      </c>
      <c r="H144" s="15">
        <v>0.68</v>
      </c>
      <c r="I144" s="15"/>
      <c r="J144" s="21">
        <f t="shared" si="13"/>
        <v>15.5</v>
      </c>
      <c r="K144" s="23">
        <f t="shared" si="14"/>
        <v>2.0036</v>
      </c>
      <c r="L144" s="21">
        <f t="shared" si="16"/>
        <v>20.036000000000001</v>
      </c>
    </row>
    <row r="145" spans="1:12" ht="30">
      <c r="A145" s="10" t="str">
        <f t="shared" si="15"/>
        <v/>
      </c>
      <c r="B145" s="42">
        <v>20</v>
      </c>
      <c r="C145" s="43" t="s">
        <v>163</v>
      </c>
      <c r="D145" s="44" t="s">
        <v>164</v>
      </c>
      <c r="E145" s="45" t="s">
        <v>0</v>
      </c>
      <c r="F145" s="46">
        <v>4</v>
      </c>
      <c r="G145" s="15">
        <v>243.67</v>
      </c>
      <c r="H145" s="15">
        <v>17.690000000000001</v>
      </c>
      <c r="I145" s="15"/>
      <c r="J145" s="21">
        <f t="shared" si="13"/>
        <v>261.36</v>
      </c>
      <c r="K145" s="23">
        <f t="shared" si="14"/>
        <v>84.154499999999999</v>
      </c>
      <c r="L145" s="21">
        <f t="shared" si="16"/>
        <v>336.61799999999999</v>
      </c>
    </row>
    <row r="146" spans="1:12" ht="45">
      <c r="A146" s="10" t="str">
        <f t="shared" si="15"/>
        <v/>
      </c>
      <c r="B146" s="42">
        <v>21</v>
      </c>
      <c r="C146" s="43" t="s">
        <v>165</v>
      </c>
      <c r="D146" s="44" t="s">
        <v>166</v>
      </c>
      <c r="E146" s="45" t="s">
        <v>0</v>
      </c>
      <c r="F146" s="46">
        <v>10</v>
      </c>
      <c r="G146" s="15">
        <v>308.77</v>
      </c>
      <c r="H146" s="15">
        <v>1.67</v>
      </c>
      <c r="I146" s="15"/>
      <c r="J146" s="21">
        <f t="shared" si="13"/>
        <v>310.44</v>
      </c>
      <c r="K146" s="23">
        <f t="shared" si="14"/>
        <v>40.366300000000003</v>
      </c>
      <c r="L146" s="21">
        <f t="shared" si="16"/>
        <v>403.66300000000001</v>
      </c>
    </row>
    <row r="147" spans="1:12" ht="45">
      <c r="A147" s="10" t="str">
        <f t="shared" si="15"/>
        <v/>
      </c>
      <c r="B147" s="42">
        <v>22</v>
      </c>
      <c r="C147" s="43" t="s">
        <v>167</v>
      </c>
      <c r="D147" s="44" t="s">
        <v>168</v>
      </c>
      <c r="E147" s="45" t="s">
        <v>0</v>
      </c>
      <c r="F147" s="46">
        <v>10</v>
      </c>
      <c r="G147" s="15">
        <v>517.6</v>
      </c>
      <c r="H147" s="15">
        <v>4.66</v>
      </c>
      <c r="I147" s="15"/>
      <c r="J147" s="21">
        <f t="shared" si="13"/>
        <v>522.26</v>
      </c>
      <c r="K147" s="23">
        <f t="shared" si="14"/>
        <v>67.872399999999999</v>
      </c>
      <c r="L147" s="21">
        <f t="shared" si="16"/>
        <v>678.72399999999993</v>
      </c>
    </row>
    <row r="148" spans="1:12" ht="45">
      <c r="A148" s="10" t="str">
        <f t="shared" si="15"/>
        <v/>
      </c>
      <c r="B148" s="42">
        <v>23</v>
      </c>
      <c r="C148" s="43" t="s">
        <v>169</v>
      </c>
      <c r="D148" s="44" t="s">
        <v>170</v>
      </c>
      <c r="E148" s="45" t="s">
        <v>0</v>
      </c>
      <c r="F148" s="46">
        <v>2</v>
      </c>
      <c r="G148" s="15">
        <v>60.23</v>
      </c>
      <c r="H148" s="15">
        <v>1.26</v>
      </c>
      <c r="I148" s="15"/>
      <c r="J148" s="21">
        <f t="shared" si="13"/>
        <v>61.49</v>
      </c>
      <c r="K148" s="23">
        <f t="shared" si="14"/>
        <v>39.885399999999997</v>
      </c>
      <c r="L148" s="21">
        <f t="shared" si="16"/>
        <v>79.770799999999994</v>
      </c>
    </row>
    <row r="149" spans="1:12" ht="45">
      <c r="A149" s="10" t="str">
        <f t="shared" si="15"/>
        <v/>
      </c>
      <c r="B149" s="42">
        <v>24</v>
      </c>
      <c r="C149" s="43" t="s">
        <v>171</v>
      </c>
      <c r="D149" s="44" t="s">
        <v>172</v>
      </c>
      <c r="E149" s="45" t="s">
        <v>0</v>
      </c>
      <c r="F149" s="46">
        <v>2</v>
      </c>
      <c r="G149" s="15">
        <v>104.22</v>
      </c>
      <c r="H149" s="15">
        <v>0.59</v>
      </c>
      <c r="I149" s="15"/>
      <c r="J149" s="21">
        <f t="shared" si="13"/>
        <v>104.81</v>
      </c>
      <c r="K149" s="23">
        <f t="shared" si="14"/>
        <v>68.139200000000002</v>
      </c>
      <c r="L149" s="21">
        <f t="shared" si="16"/>
        <v>136.2784</v>
      </c>
    </row>
    <row r="150" spans="1:12" ht="45">
      <c r="A150" s="10" t="str">
        <f t="shared" si="15"/>
        <v/>
      </c>
      <c r="B150" s="42">
        <v>25</v>
      </c>
      <c r="C150" s="43" t="s">
        <v>173</v>
      </c>
      <c r="D150" s="44" t="s">
        <v>174</v>
      </c>
      <c r="E150" s="45" t="s">
        <v>0</v>
      </c>
      <c r="F150" s="46">
        <v>5</v>
      </c>
      <c r="G150" s="15">
        <v>154.25</v>
      </c>
      <c r="H150" s="15">
        <v>0.87</v>
      </c>
      <c r="I150" s="15"/>
      <c r="J150" s="21">
        <f t="shared" si="13"/>
        <v>155.12</v>
      </c>
      <c r="K150" s="23">
        <f t="shared" si="14"/>
        <v>40.338900000000002</v>
      </c>
      <c r="L150" s="21">
        <f t="shared" si="16"/>
        <v>201.69450000000001</v>
      </c>
    </row>
    <row r="151" spans="1:12" ht="30">
      <c r="A151" s="10" t="str">
        <f t="shared" si="15"/>
        <v/>
      </c>
      <c r="B151" s="42">
        <v>26</v>
      </c>
      <c r="C151" s="43" t="s">
        <v>175</v>
      </c>
      <c r="D151" s="44" t="s">
        <v>176</v>
      </c>
      <c r="E151" s="45" t="s">
        <v>0</v>
      </c>
      <c r="F151" s="46">
        <v>8</v>
      </c>
      <c r="G151" s="15">
        <v>85.62</v>
      </c>
      <c r="H151" s="15">
        <v>39.58</v>
      </c>
      <c r="I151" s="15"/>
      <c r="J151" s="21">
        <f t="shared" si="13"/>
        <v>125.2</v>
      </c>
      <c r="K151" s="23">
        <f t="shared" si="14"/>
        <v>19.385999999999999</v>
      </c>
      <c r="L151" s="21">
        <f t="shared" si="16"/>
        <v>155.08799999999999</v>
      </c>
    </row>
    <row r="152" spans="1:12" ht="15">
      <c r="A152" s="10" t="str">
        <f t="shared" si="15"/>
        <v/>
      </c>
      <c r="B152" s="42">
        <v>27</v>
      </c>
      <c r="C152" s="43" t="s">
        <v>177</v>
      </c>
      <c r="D152" s="44" t="s">
        <v>178</v>
      </c>
      <c r="E152" s="45" t="s">
        <v>0</v>
      </c>
      <c r="F152" s="46">
        <v>8</v>
      </c>
      <c r="G152" s="15">
        <v>14.93</v>
      </c>
      <c r="H152" s="15"/>
      <c r="I152" s="15"/>
      <c r="J152" s="21">
        <f t="shared" si="13"/>
        <v>14.93</v>
      </c>
      <c r="K152" s="23">
        <f t="shared" si="14"/>
        <v>2.4287000000000001</v>
      </c>
      <c r="L152" s="21">
        <f t="shared" si="16"/>
        <v>19.429600000000001</v>
      </c>
    </row>
    <row r="153" spans="1:12" ht="30">
      <c r="A153" s="10" t="str">
        <f t="shared" si="15"/>
        <v/>
      </c>
      <c r="B153" s="42">
        <v>28</v>
      </c>
      <c r="C153" s="43" t="s">
        <v>179</v>
      </c>
      <c r="D153" s="44" t="s">
        <v>180</v>
      </c>
      <c r="E153" s="45" t="s">
        <v>181</v>
      </c>
      <c r="F153" s="46">
        <v>40</v>
      </c>
      <c r="G153" s="15">
        <v>132.59</v>
      </c>
      <c r="H153" s="15"/>
      <c r="I153" s="15"/>
      <c r="J153" s="21">
        <f t="shared" si="13"/>
        <v>132.59</v>
      </c>
      <c r="K153" s="23">
        <f t="shared" si="14"/>
        <v>4.3136999999999999</v>
      </c>
      <c r="L153" s="21">
        <f t="shared" si="16"/>
        <v>172.548</v>
      </c>
    </row>
    <row r="154" spans="1:12" ht="30">
      <c r="A154" s="10" t="str">
        <f t="shared" si="15"/>
        <v/>
      </c>
      <c r="B154" s="42">
        <v>29</v>
      </c>
      <c r="C154" s="43" t="s">
        <v>182</v>
      </c>
      <c r="D154" s="44" t="s">
        <v>183</v>
      </c>
      <c r="E154" s="45" t="s">
        <v>0</v>
      </c>
      <c r="F154" s="46">
        <v>30</v>
      </c>
      <c r="G154" s="15">
        <v>67.64</v>
      </c>
      <c r="H154" s="15"/>
      <c r="I154" s="15"/>
      <c r="J154" s="21">
        <f t="shared" si="13"/>
        <v>67.64</v>
      </c>
      <c r="K154" s="23">
        <f t="shared" si="14"/>
        <v>2.9340999999999999</v>
      </c>
      <c r="L154" s="21">
        <f t="shared" si="16"/>
        <v>88.022999999999996</v>
      </c>
    </row>
    <row r="155" spans="1:12" ht="30">
      <c r="A155" s="10" t="str">
        <f t="shared" si="15"/>
        <v/>
      </c>
      <c r="B155" s="42">
        <v>30</v>
      </c>
      <c r="C155" s="43" t="s">
        <v>184</v>
      </c>
      <c r="D155" s="44" t="s">
        <v>185</v>
      </c>
      <c r="E155" s="45" t="s">
        <v>0</v>
      </c>
      <c r="F155" s="46">
        <v>4</v>
      </c>
      <c r="G155" s="15">
        <v>417.49</v>
      </c>
      <c r="H155" s="15">
        <v>5.66</v>
      </c>
      <c r="I155" s="15"/>
      <c r="J155" s="21">
        <f t="shared" si="13"/>
        <v>423.15</v>
      </c>
      <c r="K155" s="23">
        <f t="shared" si="14"/>
        <v>137.3871</v>
      </c>
      <c r="L155" s="21">
        <f t="shared" si="16"/>
        <v>549.54840000000002</v>
      </c>
    </row>
    <row r="156" spans="1:12" ht="45">
      <c r="A156" s="10" t="str">
        <f t="shared" si="15"/>
        <v/>
      </c>
      <c r="B156" s="42">
        <v>31</v>
      </c>
      <c r="C156" s="43" t="s">
        <v>186</v>
      </c>
      <c r="D156" s="44" t="s">
        <v>187</v>
      </c>
      <c r="E156" s="45" t="s">
        <v>12</v>
      </c>
      <c r="F156" s="46">
        <v>4</v>
      </c>
      <c r="G156" s="15">
        <v>64.28</v>
      </c>
      <c r="H156" s="15">
        <v>1.3</v>
      </c>
      <c r="I156" s="15"/>
      <c r="J156" s="21">
        <f t="shared" si="13"/>
        <v>65.58</v>
      </c>
      <c r="K156" s="23">
        <f t="shared" si="14"/>
        <v>21.2714</v>
      </c>
      <c r="L156" s="21">
        <f t="shared" si="16"/>
        <v>85.085599999999999</v>
      </c>
    </row>
    <row r="157" spans="1:12" ht="45">
      <c r="A157" s="10" t="str">
        <f t="shared" si="15"/>
        <v/>
      </c>
      <c r="B157" s="42">
        <v>32</v>
      </c>
      <c r="C157" s="43" t="s">
        <v>92</v>
      </c>
      <c r="D157" s="44" t="s">
        <v>188</v>
      </c>
      <c r="E157" s="45" t="s">
        <v>22</v>
      </c>
      <c r="F157" s="46">
        <v>0.1</v>
      </c>
      <c r="G157" s="15">
        <v>8.67</v>
      </c>
      <c r="H157" s="15">
        <v>1.22</v>
      </c>
      <c r="I157" s="15"/>
      <c r="J157" s="21">
        <f t="shared" si="13"/>
        <v>9.89</v>
      </c>
      <c r="K157" s="23">
        <f t="shared" si="14"/>
        <v>126.2872</v>
      </c>
      <c r="L157" s="21">
        <f t="shared" si="16"/>
        <v>12.628720000000001</v>
      </c>
    </row>
    <row r="158" spans="1:12" ht="45">
      <c r="A158" s="10" t="str">
        <f t="shared" si="15"/>
        <v/>
      </c>
      <c r="B158" s="42">
        <v>33</v>
      </c>
      <c r="C158" s="43" t="s">
        <v>91</v>
      </c>
      <c r="D158" s="44" t="s">
        <v>189</v>
      </c>
      <c r="E158" s="45" t="s">
        <v>22</v>
      </c>
      <c r="F158" s="46">
        <v>0.2</v>
      </c>
      <c r="G158" s="15">
        <v>42.62</v>
      </c>
      <c r="H158" s="15">
        <v>0.99</v>
      </c>
      <c r="I158" s="15"/>
      <c r="J158" s="21">
        <f t="shared" si="13"/>
        <v>43.61</v>
      </c>
      <c r="K158" s="23">
        <f t="shared" si="14"/>
        <v>282.78039999999999</v>
      </c>
      <c r="L158" s="21">
        <f t="shared" si="16"/>
        <v>56.556080000000001</v>
      </c>
    </row>
    <row r="159" spans="1:12" ht="45">
      <c r="A159" s="10" t="str">
        <f t="shared" si="15"/>
        <v/>
      </c>
      <c r="B159" s="42">
        <v>34</v>
      </c>
      <c r="C159" s="43" t="s">
        <v>190</v>
      </c>
      <c r="D159" s="44" t="s">
        <v>191</v>
      </c>
      <c r="E159" s="45" t="s">
        <v>22</v>
      </c>
      <c r="F159" s="46">
        <v>0.8</v>
      </c>
      <c r="G159" s="15">
        <v>203.22</v>
      </c>
      <c r="H159" s="15">
        <v>6.94</v>
      </c>
      <c r="I159" s="15"/>
      <c r="J159" s="21">
        <f t="shared" si="13"/>
        <v>210.16</v>
      </c>
      <c r="K159" s="23">
        <f t="shared" si="14"/>
        <v>340.14800000000002</v>
      </c>
      <c r="L159" s="21">
        <f t="shared" si="16"/>
        <v>272.11840000000001</v>
      </c>
    </row>
    <row r="160" spans="1:12" ht="45">
      <c r="A160" s="10" t="str">
        <f t="shared" si="15"/>
        <v/>
      </c>
      <c r="B160" s="42">
        <v>35</v>
      </c>
      <c r="C160" s="43" t="s">
        <v>192</v>
      </c>
      <c r="D160" s="44" t="s">
        <v>193</v>
      </c>
      <c r="E160" s="45" t="s">
        <v>110</v>
      </c>
      <c r="F160" s="46">
        <v>2</v>
      </c>
      <c r="G160" s="15">
        <v>21.28</v>
      </c>
      <c r="H160" s="15">
        <v>0.99</v>
      </c>
      <c r="I160" s="15"/>
      <c r="J160" s="21">
        <f t="shared" si="13"/>
        <v>22.27</v>
      </c>
      <c r="K160" s="23">
        <f t="shared" si="14"/>
        <v>14.3925</v>
      </c>
      <c r="L160" s="21">
        <f t="shared" si="16"/>
        <v>28.785</v>
      </c>
    </row>
    <row r="161" spans="1:13" ht="45">
      <c r="A161" s="10" t="str">
        <f t="shared" si="15"/>
        <v/>
      </c>
      <c r="B161" s="42">
        <v>36</v>
      </c>
      <c r="C161" s="43" t="s">
        <v>194</v>
      </c>
      <c r="D161" s="44" t="s">
        <v>380</v>
      </c>
      <c r="E161" s="45" t="s">
        <v>0</v>
      </c>
      <c r="F161" s="46">
        <v>6</v>
      </c>
      <c r="G161" s="15">
        <v>36.24</v>
      </c>
      <c r="H161" s="15">
        <v>1.23</v>
      </c>
      <c r="I161" s="15"/>
      <c r="J161" s="21">
        <f t="shared" si="13"/>
        <v>37.47</v>
      </c>
      <c r="K161" s="23">
        <f t="shared" si="14"/>
        <v>8.0863999999999994</v>
      </c>
      <c r="L161" s="21">
        <f t="shared" si="16"/>
        <v>48.5184</v>
      </c>
    </row>
    <row r="162" spans="1:13" ht="15">
      <c r="A162" s="10" t="b">
        <f t="shared" si="15"/>
        <v>1</v>
      </c>
      <c r="B162" s="47" t="s">
        <v>195</v>
      </c>
      <c r="C162" s="47"/>
      <c r="D162" s="47"/>
      <c r="E162" s="48"/>
      <c r="F162" s="49"/>
      <c r="G162" s="16">
        <f>SUM(G126:G161)</f>
        <v>6879.89</v>
      </c>
      <c r="H162" s="16">
        <f>SUM(H126:H161)</f>
        <v>840.71999999999991</v>
      </c>
      <c r="I162" s="16">
        <f>SUM(I126:I161)</f>
        <v>6.16</v>
      </c>
      <c r="J162" s="16">
        <f>SUM(J126:J161)</f>
        <v>7726.7699999999995</v>
      </c>
      <c r="K162" s="24"/>
      <c r="L162" s="24"/>
      <c r="M162" s="72"/>
    </row>
    <row r="163" spans="1:13" ht="15">
      <c r="A163" s="10" t="str">
        <f t="shared" si="15"/>
        <v/>
      </c>
      <c r="B163" s="38"/>
      <c r="C163" s="39">
        <v>5</v>
      </c>
      <c r="D163" s="40" t="s">
        <v>196</v>
      </c>
      <c r="E163" s="41"/>
      <c r="F163" s="41"/>
      <c r="G163" s="17"/>
      <c r="H163" s="17"/>
      <c r="I163" s="17"/>
      <c r="J163" s="50"/>
      <c r="K163" s="51"/>
      <c r="L163" s="51"/>
    </row>
    <row r="164" spans="1:13" ht="15">
      <c r="A164" s="10" t="str">
        <f t="shared" si="15"/>
        <v/>
      </c>
      <c r="B164" s="42">
        <v>1</v>
      </c>
      <c r="C164" s="43" t="s">
        <v>197</v>
      </c>
      <c r="D164" s="44" t="s">
        <v>381</v>
      </c>
      <c r="E164" s="45" t="s">
        <v>0</v>
      </c>
      <c r="F164" s="46">
        <v>1</v>
      </c>
      <c r="G164" s="15">
        <v>29.3</v>
      </c>
      <c r="H164" s="15">
        <v>105.41</v>
      </c>
      <c r="I164" s="15"/>
      <c r="J164" s="21">
        <f t="shared" ref="J164:J165" si="17">ROUND(SUM(G164:I164),2)</f>
        <v>134.71</v>
      </c>
      <c r="K164" s="23">
        <f>ROUND(SUMPRODUCT(G164:I164,Koeficientai)/F164,4)</f>
        <v>154.42150000000001</v>
      </c>
      <c r="L164" s="21">
        <f t="shared" si="16"/>
        <v>154.42150000000001</v>
      </c>
    </row>
    <row r="165" spans="1:13" ht="30">
      <c r="A165" s="10" t="str">
        <f t="shared" si="15"/>
        <v/>
      </c>
      <c r="B165" s="42">
        <v>2</v>
      </c>
      <c r="C165" s="43" t="s">
        <v>198</v>
      </c>
      <c r="D165" s="44" t="s">
        <v>199</v>
      </c>
      <c r="E165" s="45" t="s">
        <v>0</v>
      </c>
      <c r="F165" s="46">
        <v>1</v>
      </c>
      <c r="G165" s="15"/>
      <c r="H165" s="15">
        <v>1186.98</v>
      </c>
      <c r="I165" s="15"/>
      <c r="J165" s="21">
        <f t="shared" si="17"/>
        <v>1186.98</v>
      </c>
      <c r="K165" s="23">
        <f>ROUND(SUMPRODUCT(G165:I165,Koeficientai)/F165,4)</f>
        <v>1309.5143</v>
      </c>
      <c r="L165" s="21">
        <f t="shared" si="16"/>
        <v>1309.5143</v>
      </c>
    </row>
    <row r="166" spans="1:13" ht="15">
      <c r="A166" s="10" t="b">
        <f t="shared" si="15"/>
        <v>1</v>
      </c>
      <c r="B166" s="47" t="s">
        <v>200</v>
      </c>
      <c r="C166" s="47"/>
      <c r="D166" s="47"/>
      <c r="E166" s="48"/>
      <c r="F166" s="49"/>
      <c r="G166" s="16">
        <f>SUM(G164:G165)</f>
        <v>29.3</v>
      </c>
      <c r="H166" s="16">
        <f t="shared" ref="H166:J166" si="18">SUM(H164:H165)</f>
        <v>1292.3900000000001</v>
      </c>
      <c r="I166" s="16">
        <f t="shared" si="18"/>
        <v>0</v>
      </c>
      <c r="J166" s="16">
        <f t="shared" si="18"/>
        <v>1321.69</v>
      </c>
      <c r="K166" s="24"/>
      <c r="L166" s="24"/>
      <c r="M166" s="72"/>
    </row>
    <row r="167" spans="1:13" ht="15">
      <c r="A167" s="10" t="str">
        <f t="shared" si="15"/>
        <v/>
      </c>
      <c r="B167" s="38"/>
      <c r="C167" s="39">
        <v>6</v>
      </c>
      <c r="D167" s="40" t="s">
        <v>201</v>
      </c>
      <c r="E167" s="41"/>
      <c r="F167" s="41"/>
      <c r="G167" s="17"/>
      <c r="H167" s="17"/>
      <c r="I167" s="17"/>
      <c r="J167" s="50"/>
      <c r="K167" s="51"/>
      <c r="L167" s="51"/>
    </row>
    <row r="168" spans="1:13" ht="30">
      <c r="A168" s="10" t="str">
        <f t="shared" si="15"/>
        <v/>
      </c>
      <c r="B168" s="42">
        <v>1</v>
      </c>
      <c r="C168" s="43" t="s">
        <v>202</v>
      </c>
      <c r="D168" s="44" t="s">
        <v>382</v>
      </c>
      <c r="E168" s="45" t="s">
        <v>203</v>
      </c>
      <c r="F168" s="46">
        <v>0.1</v>
      </c>
      <c r="G168" s="15">
        <v>25.11</v>
      </c>
      <c r="H168" s="15">
        <v>187.67</v>
      </c>
      <c r="I168" s="15"/>
      <c r="J168" s="21">
        <f t="shared" ref="J168:J177" si="19">ROUND(SUM(G168:I168),2)</f>
        <v>212.78</v>
      </c>
      <c r="K168" s="23">
        <f t="shared" ref="K168:K177" si="20">ROUND(SUMPRODUCT(G168:I168,Koeficientai)/F168,4)</f>
        <v>2397.2064</v>
      </c>
      <c r="L168" s="21">
        <f t="shared" si="16"/>
        <v>239.72064</v>
      </c>
    </row>
    <row r="169" spans="1:13" ht="30">
      <c r="A169" s="10" t="str">
        <f t="shared" si="15"/>
        <v/>
      </c>
      <c r="B169" s="42">
        <v>2</v>
      </c>
      <c r="C169" s="43" t="s">
        <v>204</v>
      </c>
      <c r="D169" s="44" t="s">
        <v>383</v>
      </c>
      <c r="E169" s="45" t="s">
        <v>0</v>
      </c>
      <c r="F169" s="46">
        <v>4</v>
      </c>
      <c r="G169" s="15">
        <v>44.2</v>
      </c>
      <c r="H169" s="15">
        <v>132.94999999999999</v>
      </c>
      <c r="I169" s="15"/>
      <c r="J169" s="21">
        <f t="shared" si="19"/>
        <v>177.15</v>
      </c>
      <c r="K169" s="23">
        <f t="shared" si="20"/>
        <v>51.048699999999997</v>
      </c>
      <c r="L169" s="21">
        <f t="shared" si="16"/>
        <v>204.19479999999999</v>
      </c>
    </row>
    <row r="170" spans="1:13" ht="15">
      <c r="A170" s="10" t="str">
        <f t="shared" si="15"/>
        <v/>
      </c>
      <c r="B170" s="42">
        <v>3</v>
      </c>
      <c r="C170" s="43" t="s">
        <v>205</v>
      </c>
      <c r="D170" s="44" t="s">
        <v>206</v>
      </c>
      <c r="E170" s="45" t="s">
        <v>207</v>
      </c>
      <c r="F170" s="46">
        <v>0.01</v>
      </c>
      <c r="G170" s="15">
        <v>1.0900000000000001</v>
      </c>
      <c r="H170" s="15">
        <v>0.45</v>
      </c>
      <c r="I170" s="15"/>
      <c r="J170" s="21">
        <f t="shared" si="19"/>
        <v>1.54</v>
      </c>
      <c r="K170" s="23">
        <f t="shared" si="20"/>
        <v>191.49350000000001</v>
      </c>
      <c r="L170" s="21">
        <f t="shared" si="16"/>
        <v>1.9149350000000001</v>
      </c>
    </row>
    <row r="171" spans="1:13" ht="45">
      <c r="A171" s="10" t="str">
        <f t="shared" si="15"/>
        <v/>
      </c>
      <c r="B171" s="42">
        <v>4</v>
      </c>
      <c r="C171" s="43" t="s">
        <v>208</v>
      </c>
      <c r="D171" s="44" t="s">
        <v>384</v>
      </c>
      <c r="E171" s="45" t="s">
        <v>12</v>
      </c>
      <c r="F171" s="46">
        <v>3</v>
      </c>
      <c r="G171" s="15">
        <v>19.22</v>
      </c>
      <c r="H171" s="15">
        <v>0.21</v>
      </c>
      <c r="I171" s="15">
        <v>0.15</v>
      </c>
      <c r="J171" s="21">
        <f t="shared" si="19"/>
        <v>19.579999999999998</v>
      </c>
      <c r="K171" s="23">
        <f t="shared" si="20"/>
        <v>8.4702999999999999</v>
      </c>
      <c r="L171" s="21">
        <f t="shared" si="16"/>
        <v>25.410899999999998</v>
      </c>
    </row>
    <row r="172" spans="1:13" ht="45">
      <c r="A172" s="10" t="str">
        <f t="shared" si="15"/>
        <v/>
      </c>
      <c r="B172" s="42">
        <v>5</v>
      </c>
      <c r="C172" s="43" t="s">
        <v>209</v>
      </c>
      <c r="D172" s="44" t="s">
        <v>385</v>
      </c>
      <c r="E172" s="45" t="s">
        <v>6</v>
      </c>
      <c r="F172" s="46">
        <v>10</v>
      </c>
      <c r="G172" s="15">
        <v>245.36</v>
      </c>
      <c r="H172" s="15">
        <v>16.29</v>
      </c>
      <c r="I172" s="15"/>
      <c r="J172" s="21">
        <f t="shared" si="19"/>
        <v>261.64999999999998</v>
      </c>
      <c r="K172" s="23">
        <f t="shared" si="20"/>
        <v>33.7273</v>
      </c>
      <c r="L172" s="21">
        <f t="shared" si="16"/>
        <v>337.27300000000002</v>
      </c>
    </row>
    <row r="173" spans="1:13" ht="30">
      <c r="A173" s="10" t="str">
        <f t="shared" si="15"/>
        <v/>
      </c>
      <c r="B173" s="42">
        <v>6</v>
      </c>
      <c r="C173" s="43" t="s">
        <v>210</v>
      </c>
      <c r="D173" s="44" t="s">
        <v>211</v>
      </c>
      <c r="E173" s="45" t="s">
        <v>0</v>
      </c>
      <c r="F173" s="46">
        <v>10</v>
      </c>
      <c r="G173" s="15">
        <v>20.13</v>
      </c>
      <c r="H173" s="15">
        <v>14.64</v>
      </c>
      <c r="I173" s="15">
        <v>12.03</v>
      </c>
      <c r="J173" s="21">
        <f t="shared" si="19"/>
        <v>46.8</v>
      </c>
      <c r="K173" s="23">
        <f t="shared" si="20"/>
        <v>5.5750000000000002</v>
      </c>
      <c r="L173" s="21">
        <f t="shared" si="16"/>
        <v>55.75</v>
      </c>
    </row>
    <row r="174" spans="1:13" ht="30">
      <c r="A174" s="10" t="str">
        <f t="shared" si="15"/>
        <v/>
      </c>
      <c r="B174" s="42">
        <v>7</v>
      </c>
      <c r="C174" s="43" t="s">
        <v>212</v>
      </c>
      <c r="D174" s="44" t="s">
        <v>213</v>
      </c>
      <c r="E174" s="45" t="s">
        <v>0</v>
      </c>
      <c r="F174" s="46">
        <v>5</v>
      </c>
      <c r="G174" s="15">
        <v>19.11</v>
      </c>
      <c r="H174" s="15">
        <v>29.32</v>
      </c>
      <c r="I174" s="15">
        <v>14.23</v>
      </c>
      <c r="J174" s="21">
        <f t="shared" si="19"/>
        <v>62.66</v>
      </c>
      <c r="K174" s="23">
        <f t="shared" si="20"/>
        <v>14.6137</v>
      </c>
      <c r="L174" s="21">
        <f t="shared" si="16"/>
        <v>73.0685</v>
      </c>
    </row>
    <row r="175" spans="1:13" ht="45">
      <c r="A175" s="10" t="str">
        <f t="shared" si="15"/>
        <v/>
      </c>
      <c r="B175" s="42">
        <v>8</v>
      </c>
      <c r="C175" s="43" t="s">
        <v>214</v>
      </c>
      <c r="D175" s="44" t="s">
        <v>215</v>
      </c>
      <c r="E175" s="45" t="s">
        <v>207</v>
      </c>
      <c r="F175" s="46">
        <v>0.01</v>
      </c>
      <c r="G175" s="15">
        <v>2.1</v>
      </c>
      <c r="H175" s="15">
        <v>7.63</v>
      </c>
      <c r="I175" s="15"/>
      <c r="J175" s="21">
        <f t="shared" si="19"/>
        <v>9.73</v>
      </c>
      <c r="K175" s="23">
        <f t="shared" si="20"/>
        <v>1115.0512000000001</v>
      </c>
      <c r="L175" s="21">
        <f t="shared" si="16"/>
        <v>11.150512000000001</v>
      </c>
    </row>
    <row r="176" spans="1:13" ht="30">
      <c r="A176" s="10" t="str">
        <f t="shared" si="15"/>
        <v/>
      </c>
      <c r="B176" s="42">
        <v>9</v>
      </c>
      <c r="C176" s="43" t="s">
        <v>216</v>
      </c>
      <c r="D176" s="44" t="s">
        <v>217</v>
      </c>
      <c r="E176" s="45" t="s">
        <v>12</v>
      </c>
      <c r="F176" s="46">
        <v>8</v>
      </c>
      <c r="G176" s="15">
        <v>48.18</v>
      </c>
      <c r="H176" s="15">
        <v>3.45</v>
      </c>
      <c r="I176" s="15">
        <v>0.56000000000000005</v>
      </c>
      <c r="J176" s="21">
        <f t="shared" si="19"/>
        <v>52.19</v>
      </c>
      <c r="K176" s="23">
        <f t="shared" si="20"/>
        <v>8.3911999999999995</v>
      </c>
      <c r="L176" s="21">
        <f t="shared" si="16"/>
        <v>67.129599999999996</v>
      </c>
    </row>
    <row r="177" spans="1:13" ht="15">
      <c r="A177" s="10" t="str">
        <f t="shared" si="15"/>
        <v/>
      </c>
      <c r="B177" s="42">
        <v>10</v>
      </c>
      <c r="C177" s="43"/>
      <c r="D177" s="44" t="s">
        <v>218</v>
      </c>
      <c r="E177" s="45" t="s">
        <v>203</v>
      </c>
      <c r="F177" s="46">
        <v>0.1</v>
      </c>
      <c r="G177" s="15"/>
      <c r="H177" s="15">
        <v>185</v>
      </c>
      <c r="I177" s="15"/>
      <c r="J177" s="21">
        <f t="shared" si="19"/>
        <v>185</v>
      </c>
      <c r="K177" s="23">
        <f t="shared" si="20"/>
        <v>2040.9792</v>
      </c>
      <c r="L177" s="21">
        <f t="shared" si="16"/>
        <v>204.09792000000002</v>
      </c>
    </row>
    <row r="178" spans="1:13" ht="15">
      <c r="A178" s="10" t="b">
        <f t="shared" si="15"/>
        <v>1</v>
      </c>
      <c r="B178" s="47" t="s">
        <v>219</v>
      </c>
      <c r="C178" s="47"/>
      <c r="D178" s="47"/>
      <c r="E178" s="48"/>
      <c r="F178" s="49"/>
      <c r="G178" s="16">
        <f>SUM(G168:G177)</f>
        <v>424.50000000000006</v>
      </c>
      <c r="H178" s="16">
        <f>SUM(H168:H177)</f>
        <v>577.6099999999999</v>
      </c>
      <c r="I178" s="16">
        <f>SUM(I168:I177)</f>
        <v>26.97</v>
      </c>
      <c r="J178" s="16">
        <f>SUM(J168:J177)</f>
        <v>1029.08</v>
      </c>
      <c r="K178" s="24"/>
      <c r="L178" s="24"/>
      <c r="M178" s="72"/>
    </row>
    <row r="179" spans="1:13" ht="15">
      <c r="A179" s="10" t="str">
        <f t="shared" si="15"/>
        <v/>
      </c>
      <c r="B179" s="38"/>
      <c r="C179" s="39">
        <v>7</v>
      </c>
      <c r="D179" s="40" t="s">
        <v>220</v>
      </c>
      <c r="E179" s="41"/>
      <c r="F179" s="41"/>
      <c r="G179" s="17"/>
      <c r="H179" s="17"/>
      <c r="I179" s="17"/>
      <c r="J179" s="50"/>
      <c r="K179" s="51"/>
      <c r="L179" s="51"/>
    </row>
    <row r="180" spans="1:13" ht="15">
      <c r="A180" s="10" t="str">
        <f t="shared" si="15"/>
        <v/>
      </c>
      <c r="B180" s="42">
        <v>1</v>
      </c>
      <c r="C180" s="43" t="s">
        <v>221</v>
      </c>
      <c r="D180" s="44" t="s">
        <v>222</v>
      </c>
      <c r="E180" s="45" t="s">
        <v>0</v>
      </c>
      <c r="F180" s="46">
        <v>10</v>
      </c>
      <c r="G180" s="15">
        <v>43.56</v>
      </c>
      <c r="H180" s="15"/>
      <c r="I180" s="15"/>
      <c r="J180" s="21">
        <f t="shared" ref="J180:J204" si="21">ROUND(SUM(G180:I180),2)</f>
        <v>43.56</v>
      </c>
      <c r="K180" s="23">
        <f t="shared" ref="K180:K204" si="22">ROUND(SUMPRODUCT(G180:I180,Koeficientai)/F180,4)</f>
        <v>5.6687000000000003</v>
      </c>
      <c r="L180" s="21">
        <f t="shared" si="16"/>
        <v>56.687000000000005</v>
      </c>
    </row>
    <row r="181" spans="1:13" ht="15">
      <c r="A181" s="10" t="str">
        <f t="shared" si="15"/>
        <v/>
      </c>
      <c r="B181" s="42">
        <v>2</v>
      </c>
      <c r="C181" s="43" t="s">
        <v>223</v>
      </c>
      <c r="D181" s="44" t="s">
        <v>224</v>
      </c>
      <c r="E181" s="45" t="s">
        <v>0</v>
      </c>
      <c r="F181" s="46">
        <v>10</v>
      </c>
      <c r="G181" s="15">
        <v>45.29</v>
      </c>
      <c r="H181" s="15"/>
      <c r="I181" s="15"/>
      <c r="J181" s="21">
        <f t="shared" si="21"/>
        <v>45.29</v>
      </c>
      <c r="K181" s="23">
        <f t="shared" si="22"/>
        <v>5.8937999999999997</v>
      </c>
      <c r="L181" s="21">
        <f t="shared" si="16"/>
        <v>58.937999999999995</v>
      </c>
    </row>
    <row r="182" spans="1:13" ht="15">
      <c r="A182" s="10" t="str">
        <f t="shared" si="15"/>
        <v/>
      </c>
      <c r="B182" s="42">
        <v>3</v>
      </c>
      <c r="C182" s="43" t="s">
        <v>120</v>
      </c>
      <c r="D182" s="44" t="s">
        <v>225</v>
      </c>
      <c r="E182" s="45" t="s">
        <v>110</v>
      </c>
      <c r="F182" s="46">
        <v>5</v>
      </c>
      <c r="G182" s="15">
        <v>49.17</v>
      </c>
      <c r="H182" s="15"/>
      <c r="I182" s="15">
        <v>0.66</v>
      </c>
      <c r="J182" s="21">
        <f t="shared" si="21"/>
        <v>49.83</v>
      </c>
      <c r="K182" s="23">
        <f t="shared" si="22"/>
        <v>12.944599999999999</v>
      </c>
      <c r="L182" s="21">
        <f t="shared" si="16"/>
        <v>64.722999999999999</v>
      </c>
    </row>
    <row r="183" spans="1:13" ht="15">
      <c r="A183" s="10" t="str">
        <f t="shared" si="15"/>
        <v/>
      </c>
      <c r="B183" s="42">
        <v>4</v>
      </c>
      <c r="C183" s="43" t="s">
        <v>226</v>
      </c>
      <c r="D183" s="44" t="s">
        <v>227</v>
      </c>
      <c r="E183" s="45" t="s">
        <v>0</v>
      </c>
      <c r="F183" s="46">
        <v>10</v>
      </c>
      <c r="G183" s="15">
        <v>50.21</v>
      </c>
      <c r="H183" s="15"/>
      <c r="I183" s="15"/>
      <c r="J183" s="21">
        <f t="shared" si="21"/>
        <v>50.21</v>
      </c>
      <c r="K183" s="23">
        <f t="shared" si="22"/>
        <v>6.5340999999999996</v>
      </c>
      <c r="L183" s="21">
        <f t="shared" si="16"/>
        <v>65.340999999999994</v>
      </c>
    </row>
    <row r="184" spans="1:13" ht="30">
      <c r="A184" s="10" t="str">
        <f t="shared" si="15"/>
        <v/>
      </c>
      <c r="B184" s="42">
        <v>5</v>
      </c>
      <c r="C184" s="43" t="s">
        <v>228</v>
      </c>
      <c r="D184" s="44" t="s">
        <v>229</v>
      </c>
      <c r="E184" s="45" t="s">
        <v>0</v>
      </c>
      <c r="F184" s="46">
        <v>20</v>
      </c>
      <c r="G184" s="15">
        <v>51.27</v>
      </c>
      <c r="H184" s="15"/>
      <c r="I184" s="15"/>
      <c r="J184" s="21">
        <f t="shared" si="21"/>
        <v>51.27</v>
      </c>
      <c r="K184" s="23">
        <f t="shared" si="22"/>
        <v>3.3359999999999999</v>
      </c>
      <c r="L184" s="21">
        <f t="shared" si="16"/>
        <v>66.72</v>
      </c>
    </row>
    <row r="185" spans="1:13" ht="15">
      <c r="A185" s="10" t="str">
        <f t="shared" si="15"/>
        <v/>
      </c>
      <c r="B185" s="42">
        <v>6</v>
      </c>
      <c r="C185" s="43" t="s">
        <v>230</v>
      </c>
      <c r="D185" s="44" t="s">
        <v>231</v>
      </c>
      <c r="E185" s="45" t="s">
        <v>0</v>
      </c>
      <c r="F185" s="46">
        <v>6</v>
      </c>
      <c r="G185" s="15">
        <v>50.67</v>
      </c>
      <c r="H185" s="15"/>
      <c r="I185" s="15"/>
      <c r="J185" s="21">
        <f t="shared" si="21"/>
        <v>50.67</v>
      </c>
      <c r="K185" s="23">
        <f t="shared" si="22"/>
        <v>10.99</v>
      </c>
      <c r="L185" s="21">
        <f t="shared" si="16"/>
        <v>65.94</v>
      </c>
    </row>
    <row r="186" spans="1:13" ht="15">
      <c r="A186" s="10" t="str">
        <f t="shared" si="15"/>
        <v/>
      </c>
      <c r="B186" s="42">
        <v>7</v>
      </c>
      <c r="C186" s="43" t="s">
        <v>232</v>
      </c>
      <c r="D186" s="44" t="s">
        <v>233</v>
      </c>
      <c r="E186" s="45" t="s">
        <v>0</v>
      </c>
      <c r="F186" s="46">
        <v>6</v>
      </c>
      <c r="G186" s="15">
        <v>121.66</v>
      </c>
      <c r="H186" s="15"/>
      <c r="I186" s="15"/>
      <c r="J186" s="21">
        <f t="shared" si="21"/>
        <v>121.66</v>
      </c>
      <c r="K186" s="23">
        <f t="shared" si="22"/>
        <v>26.3872</v>
      </c>
      <c r="L186" s="21">
        <f t="shared" si="16"/>
        <v>158.32319999999999</v>
      </c>
    </row>
    <row r="187" spans="1:13" ht="30">
      <c r="A187" s="10" t="str">
        <f t="shared" si="15"/>
        <v/>
      </c>
      <c r="B187" s="42">
        <v>8</v>
      </c>
      <c r="C187" s="43" t="s">
        <v>234</v>
      </c>
      <c r="D187" s="44" t="s">
        <v>235</v>
      </c>
      <c r="E187" s="45" t="s">
        <v>6</v>
      </c>
      <c r="F187" s="46">
        <v>50</v>
      </c>
      <c r="G187" s="15">
        <v>385.24</v>
      </c>
      <c r="H187" s="15"/>
      <c r="I187" s="15"/>
      <c r="J187" s="21">
        <f t="shared" si="21"/>
        <v>385.24</v>
      </c>
      <c r="K187" s="23">
        <f t="shared" si="22"/>
        <v>10.0267</v>
      </c>
      <c r="L187" s="21">
        <f t="shared" si="16"/>
        <v>501.33499999999998</v>
      </c>
    </row>
    <row r="188" spans="1:13" ht="30">
      <c r="A188" s="10" t="str">
        <f t="shared" si="15"/>
        <v/>
      </c>
      <c r="B188" s="42">
        <v>9</v>
      </c>
      <c r="C188" s="43" t="s">
        <v>236</v>
      </c>
      <c r="D188" s="44" t="s">
        <v>237</v>
      </c>
      <c r="E188" s="45" t="s">
        <v>6</v>
      </c>
      <c r="F188" s="46">
        <v>5</v>
      </c>
      <c r="G188" s="15">
        <v>30.69</v>
      </c>
      <c r="H188" s="15"/>
      <c r="I188" s="15"/>
      <c r="J188" s="21">
        <f t="shared" si="21"/>
        <v>30.69</v>
      </c>
      <c r="K188" s="23">
        <f t="shared" si="22"/>
        <v>7.9877000000000002</v>
      </c>
      <c r="L188" s="21">
        <f t="shared" si="16"/>
        <v>39.938500000000005</v>
      </c>
    </row>
    <row r="189" spans="1:13" ht="30">
      <c r="A189" s="10" t="str">
        <f t="shared" si="15"/>
        <v/>
      </c>
      <c r="B189" s="42">
        <v>10</v>
      </c>
      <c r="C189" s="43" t="s">
        <v>100</v>
      </c>
      <c r="D189" s="44" t="s">
        <v>238</v>
      </c>
      <c r="E189" s="45" t="s">
        <v>6</v>
      </c>
      <c r="F189" s="46">
        <v>5</v>
      </c>
      <c r="G189" s="15">
        <v>14.22</v>
      </c>
      <c r="H189" s="15"/>
      <c r="I189" s="15"/>
      <c r="J189" s="21">
        <f t="shared" si="21"/>
        <v>14.22</v>
      </c>
      <c r="K189" s="23">
        <f t="shared" si="22"/>
        <v>3.7010999999999998</v>
      </c>
      <c r="L189" s="21">
        <f t="shared" si="16"/>
        <v>18.505499999999998</v>
      </c>
    </row>
    <row r="190" spans="1:13" ht="30">
      <c r="A190" s="10" t="str">
        <f t="shared" si="15"/>
        <v/>
      </c>
      <c r="B190" s="42">
        <v>11</v>
      </c>
      <c r="C190" s="43" t="s">
        <v>102</v>
      </c>
      <c r="D190" s="44" t="s">
        <v>239</v>
      </c>
      <c r="E190" s="45" t="s">
        <v>6</v>
      </c>
      <c r="F190" s="46">
        <v>40</v>
      </c>
      <c r="G190" s="15">
        <v>176.77</v>
      </c>
      <c r="H190" s="15"/>
      <c r="I190" s="15"/>
      <c r="J190" s="21">
        <f t="shared" si="21"/>
        <v>176.77</v>
      </c>
      <c r="K190" s="23">
        <f t="shared" si="22"/>
        <v>5.7510000000000003</v>
      </c>
      <c r="L190" s="21">
        <f t="shared" si="16"/>
        <v>230.04000000000002</v>
      </c>
    </row>
    <row r="191" spans="1:13" ht="15">
      <c r="A191" s="10" t="str">
        <f t="shared" si="15"/>
        <v/>
      </c>
      <c r="B191" s="42">
        <v>12</v>
      </c>
      <c r="C191" s="43" t="s">
        <v>240</v>
      </c>
      <c r="D191" s="44" t="s">
        <v>241</v>
      </c>
      <c r="E191" s="45" t="s">
        <v>6</v>
      </c>
      <c r="F191" s="46">
        <v>50</v>
      </c>
      <c r="G191" s="15">
        <v>130.13</v>
      </c>
      <c r="H191" s="15"/>
      <c r="I191" s="15">
        <v>38.520000000000003</v>
      </c>
      <c r="J191" s="21">
        <f t="shared" si="21"/>
        <v>168.65</v>
      </c>
      <c r="K191" s="23">
        <f t="shared" si="22"/>
        <v>4.2451999999999996</v>
      </c>
      <c r="L191" s="21">
        <f t="shared" si="16"/>
        <v>212.26</v>
      </c>
    </row>
    <row r="192" spans="1:13" ht="30">
      <c r="A192" s="10" t="str">
        <f t="shared" si="15"/>
        <v/>
      </c>
      <c r="B192" s="42">
        <v>13</v>
      </c>
      <c r="C192" s="43" t="s">
        <v>242</v>
      </c>
      <c r="D192" s="44" t="s">
        <v>243</v>
      </c>
      <c r="E192" s="45" t="s">
        <v>22</v>
      </c>
      <c r="F192" s="46">
        <v>0.45</v>
      </c>
      <c r="G192" s="15">
        <v>242.91</v>
      </c>
      <c r="H192" s="15"/>
      <c r="I192" s="15">
        <v>173.42</v>
      </c>
      <c r="J192" s="21">
        <f t="shared" si="21"/>
        <v>416.33</v>
      </c>
      <c r="K192" s="23">
        <f t="shared" si="22"/>
        <v>1131.8031000000001</v>
      </c>
      <c r="L192" s="21">
        <f t="shared" si="16"/>
        <v>509.31139500000006</v>
      </c>
    </row>
    <row r="193" spans="1:13" ht="15">
      <c r="A193" s="10" t="str">
        <f t="shared" si="15"/>
        <v/>
      </c>
      <c r="B193" s="42">
        <v>14</v>
      </c>
      <c r="C193" s="43" t="s">
        <v>244</v>
      </c>
      <c r="D193" s="44" t="s">
        <v>245</v>
      </c>
      <c r="E193" s="45" t="s">
        <v>246</v>
      </c>
      <c r="F193" s="46">
        <v>1.5</v>
      </c>
      <c r="G193" s="15">
        <v>235.24</v>
      </c>
      <c r="H193" s="15"/>
      <c r="I193" s="15">
        <v>252.32</v>
      </c>
      <c r="J193" s="21">
        <f t="shared" si="21"/>
        <v>487.56</v>
      </c>
      <c r="K193" s="23">
        <f t="shared" si="22"/>
        <v>391.48570000000001</v>
      </c>
      <c r="L193" s="21">
        <f t="shared" si="16"/>
        <v>587.22855000000004</v>
      </c>
    </row>
    <row r="194" spans="1:13" ht="30">
      <c r="A194" s="10" t="str">
        <f t="shared" si="15"/>
        <v/>
      </c>
      <c r="B194" s="42">
        <v>15</v>
      </c>
      <c r="C194" s="43" t="s">
        <v>247</v>
      </c>
      <c r="D194" s="44" t="s">
        <v>386</v>
      </c>
      <c r="E194" s="45" t="s">
        <v>0</v>
      </c>
      <c r="F194" s="46">
        <v>20</v>
      </c>
      <c r="G194" s="15">
        <v>62.33</v>
      </c>
      <c r="H194" s="15"/>
      <c r="I194" s="15">
        <v>52.36</v>
      </c>
      <c r="J194" s="21">
        <f t="shared" si="21"/>
        <v>114.69</v>
      </c>
      <c r="K194" s="23">
        <f t="shared" si="22"/>
        <v>6.9722999999999997</v>
      </c>
      <c r="L194" s="21">
        <f t="shared" si="16"/>
        <v>139.446</v>
      </c>
    </row>
    <row r="195" spans="1:13" ht="15">
      <c r="A195" s="10" t="str">
        <f t="shared" si="15"/>
        <v/>
      </c>
      <c r="B195" s="42">
        <v>16</v>
      </c>
      <c r="C195" s="43" t="s">
        <v>248</v>
      </c>
      <c r="D195" s="44" t="s">
        <v>387</v>
      </c>
      <c r="E195" s="45" t="s">
        <v>246</v>
      </c>
      <c r="F195" s="46">
        <v>1</v>
      </c>
      <c r="G195" s="15">
        <v>59.38</v>
      </c>
      <c r="H195" s="15"/>
      <c r="I195" s="15">
        <v>38.840000000000003</v>
      </c>
      <c r="J195" s="21">
        <f t="shared" si="21"/>
        <v>98.22</v>
      </c>
      <c r="K195" s="23">
        <f t="shared" si="22"/>
        <v>120.54430000000001</v>
      </c>
      <c r="L195" s="21">
        <f t="shared" si="16"/>
        <v>120.54430000000001</v>
      </c>
    </row>
    <row r="196" spans="1:13" ht="45">
      <c r="A196" s="10" t="str">
        <f t="shared" si="15"/>
        <v/>
      </c>
      <c r="B196" s="42">
        <v>17</v>
      </c>
      <c r="C196" s="43" t="s">
        <v>249</v>
      </c>
      <c r="D196" s="44" t="s">
        <v>250</v>
      </c>
      <c r="E196" s="45" t="s">
        <v>251</v>
      </c>
      <c r="F196" s="46">
        <v>0.2</v>
      </c>
      <c r="G196" s="15">
        <v>71.22</v>
      </c>
      <c r="H196" s="15">
        <v>57.56</v>
      </c>
      <c r="I196" s="15">
        <v>10.11</v>
      </c>
      <c r="J196" s="21">
        <f t="shared" si="21"/>
        <v>138.88999999999999</v>
      </c>
      <c r="K196" s="23">
        <f t="shared" si="22"/>
        <v>837.23889999999994</v>
      </c>
      <c r="L196" s="21">
        <f t="shared" si="16"/>
        <v>167.44777999999999</v>
      </c>
    </row>
    <row r="197" spans="1:13" ht="45">
      <c r="A197" s="10" t="str">
        <f t="shared" si="15"/>
        <v/>
      </c>
      <c r="B197" s="42">
        <v>18</v>
      </c>
      <c r="C197" s="43" t="s">
        <v>252</v>
      </c>
      <c r="D197" s="44" t="s">
        <v>253</v>
      </c>
      <c r="E197" s="45" t="s">
        <v>251</v>
      </c>
      <c r="F197" s="46">
        <v>0.25</v>
      </c>
      <c r="G197" s="15">
        <v>242.25</v>
      </c>
      <c r="H197" s="15">
        <v>239.6</v>
      </c>
      <c r="I197" s="15">
        <v>103.57</v>
      </c>
      <c r="J197" s="21">
        <f t="shared" si="21"/>
        <v>585.41999999999996</v>
      </c>
      <c r="K197" s="23">
        <f t="shared" si="22"/>
        <v>2779.8818999999999</v>
      </c>
      <c r="L197" s="21">
        <f t="shared" si="16"/>
        <v>694.97047499999996</v>
      </c>
    </row>
    <row r="198" spans="1:13" ht="30">
      <c r="A198" s="10" t="str">
        <f t="shared" si="15"/>
        <v/>
      </c>
      <c r="B198" s="42">
        <v>19</v>
      </c>
      <c r="C198" s="43" t="s">
        <v>254</v>
      </c>
      <c r="D198" s="44" t="s">
        <v>388</v>
      </c>
      <c r="E198" s="45" t="s">
        <v>255</v>
      </c>
      <c r="F198" s="46">
        <v>15</v>
      </c>
      <c r="G198" s="15">
        <v>2.7</v>
      </c>
      <c r="H198" s="15">
        <v>13.44</v>
      </c>
      <c r="I198" s="15"/>
      <c r="J198" s="21">
        <f t="shared" si="21"/>
        <v>16.14</v>
      </c>
      <c r="K198" s="23">
        <f t="shared" si="22"/>
        <v>1.2226999999999999</v>
      </c>
      <c r="L198" s="21">
        <f t="shared" si="16"/>
        <v>18.340499999999999</v>
      </c>
    </row>
    <row r="199" spans="1:13" ht="30">
      <c r="A199" s="10" t="str">
        <f t="shared" si="15"/>
        <v/>
      </c>
      <c r="B199" s="42">
        <v>20</v>
      </c>
      <c r="C199" s="43" t="s">
        <v>256</v>
      </c>
      <c r="D199" s="44" t="s">
        <v>422</v>
      </c>
      <c r="E199" s="45" t="s">
        <v>207</v>
      </c>
      <c r="F199" s="46">
        <v>0.1</v>
      </c>
      <c r="G199" s="15">
        <v>8.1300000000000008</v>
      </c>
      <c r="H199" s="15"/>
      <c r="I199" s="15"/>
      <c r="J199" s="21">
        <f t="shared" si="21"/>
        <v>8.1300000000000008</v>
      </c>
      <c r="K199" s="23">
        <f t="shared" si="22"/>
        <v>105.8004</v>
      </c>
      <c r="L199" s="21">
        <f t="shared" si="16"/>
        <v>10.58004</v>
      </c>
    </row>
    <row r="200" spans="1:13" ht="15">
      <c r="A200" s="10" t="str">
        <f t="shared" si="15"/>
        <v/>
      </c>
      <c r="B200" s="42">
        <v>21</v>
      </c>
      <c r="C200" s="43" t="s">
        <v>257</v>
      </c>
      <c r="D200" s="44" t="s">
        <v>258</v>
      </c>
      <c r="E200" s="45" t="s">
        <v>207</v>
      </c>
      <c r="F200" s="46">
        <v>0.1</v>
      </c>
      <c r="G200" s="15">
        <v>138.16999999999999</v>
      </c>
      <c r="H200" s="15">
        <v>372.54</v>
      </c>
      <c r="I200" s="15">
        <v>4.59</v>
      </c>
      <c r="J200" s="21">
        <f t="shared" si="21"/>
        <v>515.29999999999995</v>
      </c>
      <c r="K200" s="23">
        <f t="shared" si="22"/>
        <v>5959.2015000000001</v>
      </c>
      <c r="L200" s="21">
        <f t="shared" si="16"/>
        <v>595.92015000000004</v>
      </c>
    </row>
    <row r="201" spans="1:13" ht="30">
      <c r="A201" s="10" t="str">
        <f t="shared" si="15"/>
        <v/>
      </c>
      <c r="B201" s="42">
        <v>22</v>
      </c>
      <c r="C201" s="43" t="s">
        <v>259</v>
      </c>
      <c r="D201" s="44" t="s">
        <v>260</v>
      </c>
      <c r="E201" s="45" t="s">
        <v>246</v>
      </c>
      <c r="F201" s="46">
        <v>1</v>
      </c>
      <c r="G201" s="15">
        <v>831.12</v>
      </c>
      <c r="H201" s="15">
        <v>303.88</v>
      </c>
      <c r="I201" s="15">
        <v>14.34</v>
      </c>
      <c r="J201" s="21">
        <f t="shared" si="21"/>
        <v>1149.3399999999999</v>
      </c>
      <c r="K201" s="23">
        <f t="shared" si="22"/>
        <v>1432.8101999999999</v>
      </c>
      <c r="L201" s="21">
        <f t="shared" si="16"/>
        <v>1432.8101999999999</v>
      </c>
    </row>
    <row r="202" spans="1:13" ht="30">
      <c r="A202" s="10" t="str">
        <f t="shared" ref="A202:A263" si="23">IFERROR(FIND("Skyr",B202)&gt;0,"")</f>
        <v/>
      </c>
      <c r="B202" s="42">
        <v>23</v>
      </c>
      <c r="C202" s="43" t="s">
        <v>261</v>
      </c>
      <c r="D202" s="44" t="s">
        <v>391</v>
      </c>
      <c r="E202" s="45" t="s">
        <v>0</v>
      </c>
      <c r="F202" s="46">
        <v>1</v>
      </c>
      <c r="G202" s="15">
        <v>14.87</v>
      </c>
      <c r="H202" s="15">
        <v>0.54</v>
      </c>
      <c r="I202" s="15">
        <v>5.97</v>
      </c>
      <c r="J202" s="21">
        <f t="shared" si="21"/>
        <v>21.38</v>
      </c>
      <c r="K202" s="23">
        <f t="shared" si="22"/>
        <v>26.597799999999999</v>
      </c>
      <c r="L202" s="21">
        <f t="shared" si="16"/>
        <v>26.597799999999999</v>
      </c>
    </row>
    <row r="203" spans="1:13" ht="30">
      <c r="A203" s="10" t="str">
        <f t="shared" si="23"/>
        <v/>
      </c>
      <c r="B203" s="42">
        <v>24</v>
      </c>
      <c r="C203" s="43" t="s">
        <v>262</v>
      </c>
      <c r="D203" s="44" t="s">
        <v>263</v>
      </c>
      <c r="E203" s="45" t="s">
        <v>203</v>
      </c>
      <c r="F203" s="46">
        <v>4</v>
      </c>
      <c r="G203" s="15">
        <v>31.52</v>
      </c>
      <c r="H203" s="15"/>
      <c r="I203" s="15"/>
      <c r="J203" s="21">
        <f t="shared" si="21"/>
        <v>31.52</v>
      </c>
      <c r="K203" s="23">
        <f t="shared" si="22"/>
        <v>10.2547</v>
      </c>
      <c r="L203" s="21">
        <f t="shared" si="16"/>
        <v>41.018799999999999</v>
      </c>
    </row>
    <row r="204" spans="1:13" ht="30">
      <c r="A204" s="10" t="str">
        <f t="shared" si="23"/>
        <v/>
      </c>
      <c r="B204" s="42">
        <v>25</v>
      </c>
      <c r="C204" s="43" t="s">
        <v>264</v>
      </c>
      <c r="D204" s="44" t="s">
        <v>265</v>
      </c>
      <c r="E204" s="45" t="s">
        <v>203</v>
      </c>
      <c r="F204" s="46">
        <v>4</v>
      </c>
      <c r="G204" s="15">
        <v>37.36</v>
      </c>
      <c r="H204" s="15"/>
      <c r="I204" s="15">
        <v>74.48</v>
      </c>
      <c r="J204" s="21">
        <f t="shared" si="21"/>
        <v>111.84</v>
      </c>
      <c r="K204" s="23">
        <f t="shared" si="22"/>
        <v>32.898299999999999</v>
      </c>
      <c r="L204" s="21">
        <f t="shared" ref="L204:L262" si="24">F204*K204</f>
        <v>131.5932</v>
      </c>
    </row>
    <row r="205" spans="1:13" ht="15">
      <c r="A205" s="10" t="b">
        <f t="shared" si="23"/>
        <v>1</v>
      </c>
      <c r="B205" s="47" t="s">
        <v>266</v>
      </c>
      <c r="C205" s="47"/>
      <c r="D205" s="47"/>
      <c r="E205" s="48"/>
      <c r="F205" s="49"/>
      <c r="G205" s="16">
        <f>SUM(G180:G204)</f>
        <v>3126.08</v>
      </c>
      <c r="H205" s="16">
        <f t="shared" ref="H205:J205" si="25">SUM(H180:H204)</f>
        <v>987.56</v>
      </c>
      <c r="I205" s="16">
        <f t="shared" si="25"/>
        <v>769.18000000000006</v>
      </c>
      <c r="J205" s="16">
        <f t="shared" si="25"/>
        <v>4882.8200000000006</v>
      </c>
      <c r="K205" s="24"/>
      <c r="L205" s="24"/>
      <c r="M205" s="72"/>
    </row>
    <row r="206" spans="1:13" ht="15">
      <c r="A206" s="10" t="str">
        <f t="shared" si="23"/>
        <v/>
      </c>
      <c r="B206" s="38"/>
      <c r="C206" s="39">
        <v>8</v>
      </c>
      <c r="D206" s="40" t="s">
        <v>267</v>
      </c>
      <c r="E206" s="41"/>
      <c r="F206" s="41"/>
      <c r="G206" s="17"/>
      <c r="H206" s="17"/>
      <c r="I206" s="17"/>
      <c r="J206" s="50"/>
      <c r="K206" s="51"/>
      <c r="L206" s="51"/>
    </row>
    <row r="207" spans="1:13" ht="28.5">
      <c r="A207" s="10" t="str">
        <f t="shared" si="23"/>
        <v/>
      </c>
      <c r="B207" s="42">
        <v>1</v>
      </c>
      <c r="C207" s="43" t="s">
        <v>268</v>
      </c>
      <c r="D207" s="44" t="s">
        <v>269</v>
      </c>
      <c r="E207" s="45" t="s">
        <v>12</v>
      </c>
      <c r="F207" s="46">
        <v>34</v>
      </c>
      <c r="G207" s="15">
        <v>1491.31</v>
      </c>
      <c r="H207" s="15">
        <v>1211.07</v>
      </c>
      <c r="I207" s="15">
        <v>8.3699999999999992</v>
      </c>
      <c r="J207" s="21">
        <f t="shared" ref="J207:J262" si="26">ROUND(SUM(G207:I207),2)</f>
        <v>2710.75</v>
      </c>
      <c r="K207" s="23">
        <f t="shared" ref="K207:K238" si="27">ROUND(SUMPRODUCT(G207:I207,Koeficientai)/F207,4)</f>
        <v>96.651300000000006</v>
      </c>
      <c r="L207" s="21">
        <f t="shared" si="24"/>
        <v>3286.1442000000002</v>
      </c>
    </row>
    <row r="208" spans="1:13" ht="30">
      <c r="A208" s="10" t="str">
        <f t="shared" si="23"/>
        <v/>
      </c>
      <c r="B208" s="42">
        <v>2</v>
      </c>
      <c r="C208" s="43" t="s">
        <v>270</v>
      </c>
      <c r="D208" s="44" t="s">
        <v>271</v>
      </c>
      <c r="E208" s="45" t="s">
        <v>12</v>
      </c>
      <c r="F208" s="46">
        <v>7</v>
      </c>
      <c r="G208" s="15">
        <v>69.25</v>
      </c>
      <c r="H208" s="15">
        <v>157.81</v>
      </c>
      <c r="I208" s="15">
        <v>0.47</v>
      </c>
      <c r="J208" s="21">
        <f t="shared" si="26"/>
        <v>227.53</v>
      </c>
      <c r="K208" s="23">
        <f t="shared" si="27"/>
        <v>37.820500000000003</v>
      </c>
      <c r="L208" s="21">
        <f t="shared" si="24"/>
        <v>264.74350000000004</v>
      </c>
    </row>
    <row r="209" spans="1:12" ht="30">
      <c r="A209" s="10" t="str">
        <f t="shared" si="23"/>
        <v/>
      </c>
      <c r="B209" s="42">
        <v>3</v>
      </c>
      <c r="C209" s="43" t="s">
        <v>272</v>
      </c>
      <c r="D209" s="44" t="s">
        <v>273</v>
      </c>
      <c r="E209" s="45" t="s">
        <v>12</v>
      </c>
      <c r="F209" s="46">
        <v>16</v>
      </c>
      <c r="G209" s="15">
        <v>145.55000000000001</v>
      </c>
      <c r="H209" s="15">
        <v>7.65</v>
      </c>
      <c r="I209" s="15">
        <v>1.61</v>
      </c>
      <c r="J209" s="21">
        <f t="shared" si="26"/>
        <v>154.81</v>
      </c>
      <c r="K209" s="23">
        <f t="shared" si="27"/>
        <v>12.4779</v>
      </c>
      <c r="L209" s="21">
        <f t="shared" si="24"/>
        <v>199.6464</v>
      </c>
    </row>
    <row r="210" spans="1:12" ht="60">
      <c r="A210" s="10" t="str">
        <f t="shared" si="23"/>
        <v/>
      </c>
      <c r="B210" s="42">
        <v>4</v>
      </c>
      <c r="C210" s="43"/>
      <c r="D210" s="44" t="s">
        <v>274</v>
      </c>
      <c r="E210" s="45" t="s">
        <v>0</v>
      </c>
      <c r="F210" s="46">
        <v>12</v>
      </c>
      <c r="G210" s="15"/>
      <c r="H210" s="15">
        <v>3116.84</v>
      </c>
      <c r="I210" s="15"/>
      <c r="J210" s="21">
        <f t="shared" si="26"/>
        <v>3116.84</v>
      </c>
      <c r="K210" s="23">
        <f t="shared" si="27"/>
        <v>286.5498</v>
      </c>
      <c r="L210" s="21">
        <f t="shared" si="24"/>
        <v>3438.5976000000001</v>
      </c>
    </row>
    <row r="211" spans="1:12" ht="45">
      <c r="A211" s="10" t="str">
        <f t="shared" si="23"/>
        <v/>
      </c>
      <c r="B211" s="42">
        <v>5</v>
      </c>
      <c r="C211" s="43"/>
      <c r="D211" s="44" t="s">
        <v>275</v>
      </c>
      <c r="E211" s="45" t="s">
        <v>0</v>
      </c>
      <c r="F211" s="46">
        <v>10</v>
      </c>
      <c r="G211" s="15"/>
      <c r="H211" s="15">
        <v>1594.34</v>
      </c>
      <c r="I211" s="15"/>
      <c r="J211" s="21">
        <f t="shared" si="26"/>
        <v>1594.34</v>
      </c>
      <c r="K211" s="23">
        <f t="shared" si="27"/>
        <v>175.89269999999999</v>
      </c>
      <c r="L211" s="21">
        <f t="shared" si="24"/>
        <v>1758.9269999999999</v>
      </c>
    </row>
    <row r="212" spans="1:12" ht="45">
      <c r="A212" s="10" t="str">
        <f t="shared" si="23"/>
        <v/>
      </c>
      <c r="B212" s="42">
        <v>6</v>
      </c>
      <c r="C212" s="43"/>
      <c r="D212" s="44" t="s">
        <v>276</v>
      </c>
      <c r="E212" s="45" t="s">
        <v>0</v>
      </c>
      <c r="F212" s="46">
        <v>4</v>
      </c>
      <c r="G212" s="15"/>
      <c r="H212" s="15">
        <v>366.51</v>
      </c>
      <c r="I212" s="15"/>
      <c r="J212" s="21">
        <f t="shared" si="26"/>
        <v>366.51</v>
      </c>
      <c r="K212" s="23">
        <f t="shared" si="27"/>
        <v>101.0864</v>
      </c>
      <c r="L212" s="21">
        <f t="shared" si="24"/>
        <v>404.34559999999999</v>
      </c>
    </row>
    <row r="213" spans="1:12" ht="60">
      <c r="A213" s="10" t="str">
        <f t="shared" si="23"/>
        <v/>
      </c>
      <c r="B213" s="42">
        <v>7</v>
      </c>
      <c r="C213" s="43"/>
      <c r="D213" s="44" t="s">
        <v>277</v>
      </c>
      <c r="E213" s="45" t="s">
        <v>0</v>
      </c>
      <c r="F213" s="46">
        <v>8</v>
      </c>
      <c r="G213" s="15"/>
      <c r="H213" s="15">
        <v>2077.67</v>
      </c>
      <c r="I213" s="15"/>
      <c r="J213" s="21">
        <f t="shared" si="26"/>
        <v>2077.67</v>
      </c>
      <c r="K213" s="23">
        <f t="shared" si="27"/>
        <v>286.51900000000001</v>
      </c>
      <c r="L213" s="21">
        <f t="shared" si="24"/>
        <v>2292.152</v>
      </c>
    </row>
    <row r="214" spans="1:12" ht="30">
      <c r="A214" s="10" t="str">
        <f t="shared" si="23"/>
        <v/>
      </c>
      <c r="B214" s="42">
        <v>8</v>
      </c>
      <c r="C214" s="43"/>
      <c r="D214" s="44" t="s">
        <v>278</v>
      </c>
      <c r="E214" s="45" t="s">
        <v>0</v>
      </c>
      <c r="F214" s="46">
        <v>8</v>
      </c>
      <c r="G214" s="15"/>
      <c r="H214" s="15">
        <v>430.59</v>
      </c>
      <c r="I214" s="15"/>
      <c r="J214" s="21">
        <f t="shared" si="26"/>
        <v>430.59</v>
      </c>
      <c r="K214" s="23">
        <f t="shared" si="27"/>
        <v>59.380099999999999</v>
      </c>
      <c r="L214" s="21">
        <f t="shared" si="24"/>
        <v>475.04079999999999</v>
      </c>
    </row>
    <row r="215" spans="1:12" ht="30">
      <c r="A215" s="10" t="str">
        <f t="shared" si="23"/>
        <v/>
      </c>
      <c r="B215" s="42">
        <v>9</v>
      </c>
      <c r="C215" s="43"/>
      <c r="D215" s="44" t="s">
        <v>279</v>
      </c>
      <c r="E215" s="45" t="s">
        <v>0</v>
      </c>
      <c r="F215" s="46">
        <v>8</v>
      </c>
      <c r="G215" s="15"/>
      <c r="H215" s="15">
        <v>493.75</v>
      </c>
      <c r="I215" s="15"/>
      <c r="J215" s="21">
        <f t="shared" si="26"/>
        <v>493.75</v>
      </c>
      <c r="K215" s="23">
        <f t="shared" si="27"/>
        <v>68.090100000000007</v>
      </c>
      <c r="L215" s="21">
        <f t="shared" si="24"/>
        <v>544.72080000000005</v>
      </c>
    </row>
    <row r="216" spans="1:12" ht="30">
      <c r="A216" s="10" t="str">
        <f t="shared" si="23"/>
        <v/>
      </c>
      <c r="B216" s="42">
        <v>10</v>
      </c>
      <c r="C216" s="43"/>
      <c r="D216" s="44" t="s">
        <v>280</v>
      </c>
      <c r="E216" s="45" t="s">
        <v>0</v>
      </c>
      <c r="F216" s="46">
        <v>4</v>
      </c>
      <c r="G216" s="15"/>
      <c r="H216" s="15">
        <v>1241.6099999999999</v>
      </c>
      <c r="I216" s="15"/>
      <c r="J216" s="21">
        <f t="shared" si="26"/>
        <v>1241.6099999999999</v>
      </c>
      <c r="K216" s="23">
        <f t="shared" si="27"/>
        <v>342.44600000000003</v>
      </c>
      <c r="L216" s="21">
        <f t="shared" si="24"/>
        <v>1369.7840000000001</v>
      </c>
    </row>
    <row r="217" spans="1:12" ht="45">
      <c r="A217" s="10" t="str">
        <f t="shared" si="23"/>
        <v/>
      </c>
      <c r="B217" s="42">
        <v>11</v>
      </c>
      <c r="C217" s="43"/>
      <c r="D217" s="44" t="s">
        <v>281</v>
      </c>
      <c r="E217" s="45" t="s">
        <v>0</v>
      </c>
      <c r="F217" s="46">
        <v>3</v>
      </c>
      <c r="G217" s="15"/>
      <c r="H217" s="15">
        <v>383.54</v>
      </c>
      <c r="I217" s="15"/>
      <c r="J217" s="21">
        <f t="shared" si="26"/>
        <v>383.54</v>
      </c>
      <c r="K217" s="23">
        <f t="shared" si="27"/>
        <v>141.0445</v>
      </c>
      <c r="L217" s="21">
        <f t="shared" si="24"/>
        <v>423.13350000000003</v>
      </c>
    </row>
    <row r="218" spans="1:12" ht="30">
      <c r="A218" s="10" t="str">
        <f t="shared" si="23"/>
        <v/>
      </c>
      <c r="B218" s="42">
        <v>12</v>
      </c>
      <c r="C218" s="43" t="s">
        <v>282</v>
      </c>
      <c r="D218" s="44" t="s">
        <v>283</v>
      </c>
      <c r="E218" s="45" t="s">
        <v>12</v>
      </c>
      <c r="F218" s="46">
        <v>1</v>
      </c>
      <c r="G218" s="15">
        <v>9.85</v>
      </c>
      <c r="H218" s="15">
        <v>16.53</v>
      </c>
      <c r="I218" s="15"/>
      <c r="J218" s="21">
        <f t="shared" si="26"/>
        <v>26.38</v>
      </c>
      <c r="K218" s="23">
        <f t="shared" si="27"/>
        <v>31.0548</v>
      </c>
      <c r="L218" s="21">
        <f t="shared" si="24"/>
        <v>31.0548</v>
      </c>
    </row>
    <row r="219" spans="1:12" ht="15">
      <c r="A219" s="10" t="str">
        <f t="shared" si="23"/>
        <v/>
      </c>
      <c r="B219" s="42">
        <v>13</v>
      </c>
      <c r="C219" s="43" t="s">
        <v>284</v>
      </c>
      <c r="D219" s="44" t="s">
        <v>285</v>
      </c>
      <c r="E219" s="45" t="s">
        <v>0</v>
      </c>
      <c r="F219" s="46">
        <v>4</v>
      </c>
      <c r="G219" s="15">
        <v>340.96</v>
      </c>
      <c r="H219" s="15">
        <v>220.52</v>
      </c>
      <c r="I219" s="15"/>
      <c r="J219" s="21">
        <f t="shared" si="26"/>
        <v>561.48</v>
      </c>
      <c r="K219" s="23">
        <f t="shared" si="27"/>
        <v>171.74889999999999</v>
      </c>
      <c r="L219" s="21">
        <f t="shared" si="24"/>
        <v>686.99559999999997</v>
      </c>
    </row>
    <row r="220" spans="1:12" ht="30">
      <c r="A220" s="10" t="str">
        <f t="shared" si="23"/>
        <v/>
      </c>
      <c r="B220" s="42">
        <v>14</v>
      </c>
      <c r="C220" s="43" t="s">
        <v>286</v>
      </c>
      <c r="D220" s="44" t="s">
        <v>287</v>
      </c>
      <c r="E220" s="45" t="s">
        <v>12</v>
      </c>
      <c r="F220" s="46">
        <v>2</v>
      </c>
      <c r="G220" s="15">
        <v>17.55</v>
      </c>
      <c r="H220" s="15">
        <v>60.76</v>
      </c>
      <c r="I220" s="15">
        <v>0.7</v>
      </c>
      <c r="J220" s="21">
        <f t="shared" si="26"/>
        <v>79.010000000000005</v>
      </c>
      <c r="K220" s="23">
        <f t="shared" si="27"/>
        <v>45.325499999999998</v>
      </c>
      <c r="L220" s="21">
        <f t="shared" si="24"/>
        <v>90.650999999999996</v>
      </c>
    </row>
    <row r="221" spans="1:12" ht="30">
      <c r="A221" s="10" t="str">
        <f t="shared" si="23"/>
        <v/>
      </c>
      <c r="B221" s="42">
        <v>15</v>
      </c>
      <c r="C221" s="43" t="s">
        <v>288</v>
      </c>
      <c r="D221" s="44" t="s">
        <v>289</v>
      </c>
      <c r="E221" s="45" t="s">
        <v>0</v>
      </c>
      <c r="F221" s="46">
        <v>1</v>
      </c>
      <c r="G221" s="15">
        <v>12.33</v>
      </c>
      <c r="H221" s="15">
        <v>63.61</v>
      </c>
      <c r="I221" s="15"/>
      <c r="J221" s="21">
        <f t="shared" si="26"/>
        <v>75.94</v>
      </c>
      <c r="K221" s="23">
        <f t="shared" si="27"/>
        <v>86.222300000000004</v>
      </c>
      <c r="L221" s="21">
        <f t="shared" si="24"/>
        <v>86.222300000000004</v>
      </c>
    </row>
    <row r="222" spans="1:12" ht="30">
      <c r="A222" s="10" t="str">
        <f t="shared" si="23"/>
        <v/>
      </c>
      <c r="B222" s="42">
        <v>16</v>
      </c>
      <c r="C222" s="43" t="s">
        <v>290</v>
      </c>
      <c r="D222" s="44" t="s">
        <v>291</v>
      </c>
      <c r="E222" s="45" t="s">
        <v>12</v>
      </c>
      <c r="F222" s="46">
        <v>4</v>
      </c>
      <c r="G222" s="15">
        <v>16.27</v>
      </c>
      <c r="H222" s="15">
        <v>0.42</v>
      </c>
      <c r="I222" s="15"/>
      <c r="J222" s="21">
        <f t="shared" si="26"/>
        <v>16.690000000000001</v>
      </c>
      <c r="K222" s="23">
        <f t="shared" si="27"/>
        <v>5.4090999999999996</v>
      </c>
      <c r="L222" s="21">
        <f t="shared" si="24"/>
        <v>21.636399999999998</v>
      </c>
    </row>
    <row r="223" spans="1:12" ht="30">
      <c r="A223" s="10" t="str">
        <f t="shared" si="23"/>
        <v/>
      </c>
      <c r="B223" s="42">
        <v>17</v>
      </c>
      <c r="C223" s="43" t="s">
        <v>292</v>
      </c>
      <c r="D223" s="44" t="s">
        <v>390</v>
      </c>
      <c r="E223" s="45" t="s">
        <v>0</v>
      </c>
      <c r="F223" s="46">
        <v>4</v>
      </c>
      <c r="G223" s="15">
        <v>45.67</v>
      </c>
      <c r="H223" s="15">
        <v>1.65</v>
      </c>
      <c r="I223" s="15"/>
      <c r="J223" s="21">
        <f t="shared" si="26"/>
        <v>47.32</v>
      </c>
      <c r="K223" s="23">
        <f t="shared" si="27"/>
        <v>15.3133</v>
      </c>
      <c r="L223" s="21">
        <f t="shared" si="24"/>
        <v>61.2532</v>
      </c>
    </row>
    <row r="224" spans="1:12" ht="30">
      <c r="A224" s="10" t="str">
        <f t="shared" si="23"/>
        <v/>
      </c>
      <c r="B224" s="42">
        <v>18</v>
      </c>
      <c r="C224" s="43" t="s">
        <v>293</v>
      </c>
      <c r="D224" s="44" t="s">
        <v>294</v>
      </c>
      <c r="E224" s="45" t="s">
        <v>12</v>
      </c>
      <c r="F224" s="46">
        <v>2</v>
      </c>
      <c r="G224" s="15">
        <v>17.829999999999998</v>
      </c>
      <c r="H224" s="15">
        <v>2.4900000000000002</v>
      </c>
      <c r="I224" s="15">
        <v>0.05</v>
      </c>
      <c r="J224" s="21">
        <f t="shared" si="26"/>
        <v>20.37</v>
      </c>
      <c r="K224" s="23">
        <f t="shared" si="27"/>
        <v>13.003</v>
      </c>
      <c r="L224" s="21">
        <f t="shared" si="24"/>
        <v>26.006</v>
      </c>
    </row>
    <row r="225" spans="1:12" ht="45">
      <c r="A225" s="10" t="str">
        <f t="shared" si="23"/>
        <v/>
      </c>
      <c r="B225" s="42">
        <v>19</v>
      </c>
      <c r="C225" s="43" t="s">
        <v>293</v>
      </c>
      <c r="D225" s="44" t="s">
        <v>295</v>
      </c>
      <c r="E225" s="45" t="s">
        <v>12</v>
      </c>
      <c r="F225" s="46">
        <v>2</v>
      </c>
      <c r="G225" s="15">
        <v>20.28</v>
      </c>
      <c r="H225" s="15">
        <v>6.05</v>
      </c>
      <c r="I225" s="15">
        <v>0.02</v>
      </c>
      <c r="J225" s="21">
        <f t="shared" si="26"/>
        <v>26.35</v>
      </c>
      <c r="K225" s="23">
        <f t="shared" si="27"/>
        <v>16.5442</v>
      </c>
      <c r="L225" s="21">
        <f t="shared" si="24"/>
        <v>33.0884</v>
      </c>
    </row>
    <row r="226" spans="1:12" ht="45">
      <c r="A226" s="10" t="str">
        <f t="shared" si="23"/>
        <v/>
      </c>
      <c r="B226" s="42">
        <v>20</v>
      </c>
      <c r="C226" s="43" t="s">
        <v>296</v>
      </c>
      <c r="D226" s="44" t="s">
        <v>297</v>
      </c>
      <c r="E226" s="45" t="s">
        <v>12</v>
      </c>
      <c r="F226" s="46">
        <v>2</v>
      </c>
      <c r="G226" s="15">
        <v>6.5</v>
      </c>
      <c r="H226" s="15">
        <v>0.08</v>
      </c>
      <c r="I226" s="15">
        <v>0.6</v>
      </c>
      <c r="J226" s="21">
        <f t="shared" si="26"/>
        <v>7.18</v>
      </c>
      <c r="K226" s="23">
        <f t="shared" si="27"/>
        <v>4.6078000000000001</v>
      </c>
      <c r="L226" s="21">
        <f t="shared" si="24"/>
        <v>9.2156000000000002</v>
      </c>
    </row>
    <row r="227" spans="1:12" ht="45">
      <c r="A227" s="10" t="str">
        <f t="shared" si="23"/>
        <v/>
      </c>
      <c r="B227" s="42">
        <v>21</v>
      </c>
      <c r="C227" s="43" t="s">
        <v>296</v>
      </c>
      <c r="D227" s="44" t="s">
        <v>298</v>
      </c>
      <c r="E227" s="45" t="s">
        <v>12</v>
      </c>
      <c r="F227" s="46">
        <v>2</v>
      </c>
      <c r="G227" s="15">
        <v>9.2100000000000009</v>
      </c>
      <c r="H227" s="15">
        <v>0.1</v>
      </c>
      <c r="I227" s="15">
        <v>0.3</v>
      </c>
      <c r="J227" s="21">
        <f t="shared" si="26"/>
        <v>9.61</v>
      </c>
      <c r="K227" s="23">
        <f t="shared" si="27"/>
        <v>6.2149999999999999</v>
      </c>
      <c r="L227" s="21">
        <f t="shared" si="24"/>
        <v>12.43</v>
      </c>
    </row>
    <row r="228" spans="1:12" ht="45">
      <c r="A228" s="10" t="str">
        <f t="shared" si="23"/>
        <v/>
      </c>
      <c r="B228" s="42">
        <v>22</v>
      </c>
      <c r="C228" s="43" t="s">
        <v>299</v>
      </c>
      <c r="D228" s="44" t="s">
        <v>300</v>
      </c>
      <c r="E228" s="45" t="s">
        <v>12</v>
      </c>
      <c r="F228" s="46">
        <v>3</v>
      </c>
      <c r="G228" s="15">
        <v>17.690000000000001</v>
      </c>
      <c r="H228" s="15">
        <v>0.24</v>
      </c>
      <c r="I228" s="15">
        <v>0.7</v>
      </c>
      <c r="J228" s="21">
        <f t="shared" si="26"/>
        <v>18.63</v>
      </c>
      <c r="K228" s="23">
        <f t="shared" si="27"/>
        <v>8.0219000000000005</v>
      </c>
      <c r="L228" s="21">
        <f t="shared" si="24"/>
        <v>24.0657</v>
      </c>
    </row>
    <row r="229" spans="1:12" ht="45">
      <c r="A229" s="10" t="str">
        <f t="shared" si="23"/>
        <v/>
      </c>
      <c r="B229" s="42">
        <v>23</v>
      </c>
      <c r="C229" s="43" t="s">
        <v>299</v>
      </c>
      <c r="D229" s="44" t="s">
        <v>300</v>
      </c>
      <c r="E229" s="45" t="s">
        <v>12</v>
      </c>
      <c r="F229" s="46">
        <v>2</v>
      </c>
      <c r="G229" s="15">
        <v>10.17</v>
      </c>
      <c r="H229" s="15">
        <v>0.12</v>
      </c>
      <c r="I229" s="15">
        <v>0.1</v>
      </c>
      <c r="J229" s="21">
        <f t="shared" si="26"/>
        <v>10.39</v>
      </c>
      <c r="K229" s="23">
        <f t="shared" si="27"/>
        <v>6.7393000000000001</v>
      </c>
      <c r="L229" s="21">
        <f t="shared" si="24"/>
        <v>13.4786</v>
      </c>
    </row>
    <row r="230" spans="1:12" ht="60">
      <c r="A230" s="10" t="str">
        <f t="shared" si="23"/>
        <v/>
      </c>
      <c r="B230" s="42">
        <v>24</v>
      </c>
      <c r="C230" s="43" t="s">
        <v>299</v>
      </c>
      <c r="D230" s="44" t="s">
        <v>301</v>
      </c>
      <c r="E230" s="45" t="s">
        <v>12</v>
      </c>
      <c r="F230" s="46">
        <v>1</v>
      </c>
      <c r="G230" s="15">
        <v>7.21</v>
      </c>
      <c r="H230" s="15">
        <v>0.11</v>
      </c>
      <c r="I230" s="15">
        <v>0.1</v>
      </c>
      <c r="J230" s="21">
        <f t="shared" si="26"/>
        <v>7.42</v>
      </c>
      <c r="K230" s="23">
        <f t="shared" si="27"/>
        <v>9.6156000000000006</v>
      </c>
      <c r="L230" s="21">
        <f t="shared" si="24"/>
        <v>9.6156000000000006</v>
      </c>
    </row>
    <row r="231" spans="1:12" ht="30">
      <c r="A231" s="10" t="str">
        <f t="shared" si="23"/>
        <v/>
      </c>
      <c r="B231" s="42">
        <v>25</v>
      </c>
      <c r="C231" s="43" t="s">
        <v>302</v>
      </c>
      <c r="D231" s="44" t="s">
        <v>303</v>
      </c>
      <c r="E231" s="45" t="s">
        <v>12</v>
      </c>
      <c r="F231" s="46">
        <v>10</v>
      </c>
      <c r="G231" s="15">
        <v>38.369999999999997</v>
      </c>
      <c r="H231" s="15">
        <v>25.3</v>
      </c>
      <c r="I231" s="15">
        <v>0.64</v>
      </c>
      <c r="J231" s="21">
        <f t="shared" si="26"/>
        <v>64.31</v>
      </c>
      <c r="K231" s="23">
        <f t="shared" si="27"/>
        <v>7.8558000000000003</v>
      </c>
      <c r="L231" s="21">
        <f t="shared" si="24"/>
        <v>78.558000000000007</v>
      </c>
    </row>
    <row r="232" spans="1:12" ht="45">
      <c r="A232" s="10" t="str">
        <f t="shared" si="23"/>
        <v/>
      </c>
      <c r="B232" s="42">
        <v>26</v>
      </c>
      <c r="C232" s="43" t="s">
        <v>304</v>
      </c>
      <c r="D232" s="44" t="s">
        <v>305</v>
      </c>
      <c r="E232" s="45" t="s">
        <v>6</v>
      </c>
      <c r="F232" s="46">
        <v>5</v>
      </c>
      <c r="G232" s="15">
        <v>16.29</v>
      </c>
      <c r="H232" s="15">
        <v>89.47</v>
      </c>
      <c r="I232" s="15">
        <v>0.08</v>
      </c>
      <c r="J232" s="21">
        <f t="shared" si="26"/>
        <v>105.84</v>
      </c>
      <c r="K232" s="23">
        <f t="shared" si="27"/>
        <v>23.998899999999999</v>
      </c>
      <c r="L232" s="21">
        <f t="shared" si="24"/>
        <v>119.99449999999999</v>
      </c>
    </row>
    <row r="233" spans="1:12" ht="45">
      <c r="A233" s="10" t="str">
        <f t="shared" si="23"/>
        <v/>
      </c>
      <c r="B233" s="42">
        <v>27</v>
      </c>
      <c r="C233" s="43" t="s">
        <v>306</v>
      </c>
      <c r="D233" s="44" t="s">
        <v>307</v>
      </c>
      <c r="E233" s="45" t="s">
        <v>6</v>
      </c>
      <c r="F233" s="46">
        <v>10</v>
      </c>
      <c r="G233" s="15">
        <v>30.14</v>
      </c>
      <c r="H233" s="15">
        <v>181.54</v>
      </c>
      <c r="I233" s="15">
        <v>0.3</v>
      </c>
      <c r="J233" s="21">
        <f t="shared" si="26"/>
        <v>211.98</v>
      </c>
      <c r="K233" s="23">
        <f t="shared" si="27"/>
        <v>23.983799999999999</v>
      </c>
      <c r="L233" s="21">
        <f t="shared" si="24"/>
        <v>239.83799999999999</v>
      </c>
    </row>
    <row r="234" spans="1:12" ht="45">
      <c r="A234" s="10" t="str">
        <f t="shared" si="23"/>
        <v/>
      </c>
      <c r="B234" s="42">
        <v>28</v>
      </c>
      <c r="C234" s="43" t="s">
        <v>306</v>
      </c>
      <c r="D234" s="44" t="s">
        <v>308</v>
      </c>
      <c r="E234" s="45" t="s">
        <v>6</v>
      </c>
      <c r="F234" s="46">
        <v>10</v>
      </c>
      <c r="G234" s="15">
        <v>48.19</v>
      </c>
      <c r="H234" s="15">
        <v>182.14</v>
      </c>
      <c r="I234" s="15">
        <v>0.3</v>
      </c>
      <c r="J234" s="21">
        <f t="shared" si="26"/>
        <v>230.63</v>
      </c>
      <c r="K234" s="23">
        <f t="shared" si="27"/>
        <v>26.398900000000001</v>
      </c>
      <c r="L234" s="21">
        <f t="shared" si="24"/>
        <v>263.98900000000003</v>
      </c>
    </row>
    <row r="235" spans="1:12" ht="45">
      <c r="A235" s="10" t="str">
        <f t="shared" si="23"/>
        <v/>
      </c>
      <c r="B235" s="42">
        <v>29</v>
      </c>
      <c r="C235" s="43" t="s">
        <v>309</v>
      </c>
      <c r="D235" s="44" t="s">
        <v>310</v>
      </c>
      <c r="E235" s="45" t="s">
        <v>110</v>
      </c>
      <c r="F235" s="46">
        <v>2</v>
      </c>
      <c r="G235" s="15">
        <v>10.31</v>
      </c>
      <c r="H235" s="15">
        <v>374.44</v>
      </c>
      <c r="I235" s="15">
        <v>0.12</v>
      </c>
      <c r="J235" s="21">
        <f t="shared" si="26"/>
        <v>384.87</v>
      </c>
      <c r="K235" s="23">
        <f t="shared" si="27"/>
        <v>213.32239999999999</v>
      </c>
      <c r="L235" s="21">
        <f t="shared" si="24"/>
        <v>426.64479999999998</v>
      </c>
    </row>
    <row r="236" spans="1:12" ht="28.5">
      <c r="A236" s="10" t="str">
        <f t="shared" si="23"/>
        <v/>
      </c>
      <c r="B236" s="42">
        <v>30</v>
      </c>
      <c r="C236" s="43" t="s">
        <v>311</v>
      </c>
      <c r="D236" s="44" t="s">
        <v>312</v>
      </c>
      <c r="E236" s="45" t="s">
        <v>12</v>
      </c>
      <c r="F236" s="46">
        <v>17</v>
      </c>
      <c r="G236" s="15">
        <v>52.61</v>
      </c>
      <c r="H236" s="15"/>
      <c r="I236" s="15"/>
      <c r="J236" s="21">
        <f t="shared" si="26"/>
        <v>52.61</v>
      </c>
      <c r="K236" s="23">
        <f t="shared" si="27"/>
        <v>4.0273000000000003</v>
      </c>
      <c r="L236" s="21">
        <f t="shared" si="24"/>
        <v>68.464100000000002</v>
      </c>
    </row>
    <row r="237" spans="1:12" ht="30">
      <c r="A237" s="10" t="str">
        <f t="shared" si="23"/>
        <v/>
      </c>
      <c r="B237" s="42">
        <v>31</v>
      </c>
      <c r="C237" s="43" t="s">
        <v>192</v>
      </c>
      <c r="D237" s="44" t="s">
        <v>313</v>
      </c>
      <c r="E237" s="45" t="s">
        <v>110</v>
      </c>
      <c r="F237" s="46">
        <v>3</v>
      </c>
      <c r="G237" s="15">
        <v>32.56</v>
      </c>
      <c r="H237" s="15">
        <v>946.24</v>
      </c>
      <c r="I237" s="15"/>
      <c r="J237" s="21">
        <f t="shared" si="26"/>
        <v>978.8</v>
      </c>
      <c r="K237" s="23">
        <f t="shared" si="27"/>
        <v>362.09809999999999</v>
      </c>
      <c r="L237" s="21">
        <f t="shared" si="24"/>
        <v>1086.2943</v>
      </c>
    </row>
    <row r="238" spans="1:12" ht="45">
      <c r="A238" s="10" t="str">
        <f t="shared" si="23"/>
        <v/>
      </c>
      <c r="B238" s="42">
        <v>32</v>
      </c>
      <c r="C238" s="43" t="s">
        <v>314</v>
      </c>
      <c r="D238" s="44" t="s">
        <v>315</v>
      </c>
      <c r="E238" s="45" t="s">
        <v>246</v>
      </c>
      <c r="F238" s="46">
        <v>1</v>
      </c>
      <c r="G238" s="15">
        <v>72.69</v>
      </c>
      <c r="H238" s="15">
        <v>1.77</v>
      </c>
      <c r="I238" s="15"/>
      <c r="J238" s="21">
        <f t="shared" si="26"/>
        <v>74.459999999999994</v>
      </c>
      <c r="K238" s="23">
        <f t="shared" si="27"/>
        <v>96.548400000000001</v>
      </c>
      <c r="L238" s="21">
        <f t="shared" si="24"/>
        <v>96.548400000000001</v>
      </c>
    </row>
    <row r="239" spans="1:12" ht="15">
      <c r="A239" s="10" t="str">
        <f t="shared" si="23"/>
        <v/>
      </c>
      <c r="B239" s="42">
        <v>33</v>
      </c>
      <c r="C239" s="43" t="s">
        <v>316</v>
      </c>
      <c r="D239" s="44" t="s">
        <v>317</v>
      </c>
      <c r="E239" s="45" t="s">
        <v>255</v>
      </c>
      <c r="F239" s="46">
        <v>4</v>
      </c>
      <c r="G239" s="15">
        <v>289.08</v>
      </c>
      <c r="H239" s="15">
        <v>0.34</v>
      </c>
      <c r="I239" s="15"/>
      <c r="J239" s="21">
        <f t="shared" si="26"/>
        <v>289.42</v>
      </c>
      <c r="K239" s="23">
        <f t="shared" ref="K239:K262" si="28">ROUND(SUMPRODUCT(G239:I239,Koeficientai)/F239,4)</f>
        <v>94.142899999999997</v>
      </c>
      <c r="L239" s="21">
        <f t="shared" si="24"/>
        <v>376.57159999999999</v>
      </c>
    </row>
    <row r="240" spans="1:12" ht="15">
      <c r="A240" s="10" t="str">
        <f t="shared" si="23"/>
        <v/>
      </c>
      <c r="B240" s="42">
        <v>34</v>
      </c>
      <c r="C240" s="43"/>
      <c r="D240" s="44" t="s">
        <v>318</v>
      </c>
      <c r="E240" s="45" t="s">
        <v>0</v>
      </c>
      <c r="F240" s="46">
        <v>6</v>
      </c>
      <c r="G240" s="15"/>
      <c r="H240" s="15">
        <v>177.33</v>
      </c>
      <c r="I240" s="15"/>
      <c r="J240" s="21">
        <f t="shared" si="26"/>
        <v>177.33</v>
      </c>
      <c r="K240" s="23">
        <f t="shared" si="28"/>
        <v>32.606000000000002</v>
      </c>
      <c r="L240" s="21">
        <f t="shared" si="24"/>
        <v>195.63600000000002</v>
      </c>
    </row>
    <row r="241" spans="1:12" ht="15">
      <c r="A241" s="10" t="str">
        <f t="shared" si="23"/>
        <v/>
      </c>
      <c r="B241" s="42">
        <v>35</v>
      </c>
      <c r="C241" s="43"/>
      <c r="D241" s="44" t="s">
        <v>319</v>
      </c>
      <c r="E241" s="45" t="s">
        <v>0</v>
      </c>
      <c r="F241" s="46">
        <v>12</v>
      </c>
      <c r="G241" s="15"/>
      <c r="H241" s="15">
        <v>372.16</v>
      </c>
      <c r="I241" s="15"/>
      <c r="J241" s="21">
        <f t="shared" si="26"/>
        <v>372.16</v>
      </c>
      <c r="K241" s="23">
        <f t="shared" si="28"/>
        <v>34.2149</v>
      </c>
      <c r="L241" s="21">
        <f t="shared" si="24"/>
        <v>410.5788</v>
      </c>
    </row>
    <row r="242" spans="1:12" ht="15">
      <c r="A242" s="10" t="str">
        <f t="shared" si="23"/>
        <v/>
      </c>
      <c r="B242" s="42">
        <v>36</v>
      </c>
      <c r="C242" s="43"/>
      <c r="D242" s="44" t="s">
        <v>320</v>
      </c>
      <c r="E242" s="45" t="s">
        <v>0</v>
      </c>
      <c r="F242" s="46">
        <v>6</v>
      </c>
      <c r="G242" s="15"/>
      <c r="H242" s="15">
        <v>203.19</v>
      </c>
      <c r="I242" s="15"/>
      <c r="J242" s="21">
        <f t="shared" si="26"/>
        <v>203.19</v>
      </c>
      <c r="K242" s="23">
        <f t="shared" si="28"/>
        <v>37.360999999999997</v>
      </c>
      <c r="L242" s="21">
        <f t="shared" si="24"/>
        <v>224.166</v>
      </c>
    </row>
    <row r="243" spans="1:12" ht="30">
      <c r="A243" s="10" t="str">
        <f t="shared" si="23"/>
        <v/>
      </c>
      <c r="B243" s="42">
        <v>37</v>
      </c>
      <c r="C243" s="43"/>
      <c r="D243" s="44" t="s">
        <v>321</v>
      </c>
      <c r="E243" s="45" t="s">
        <v>0</v>
      </c>
      <c r="F243" s="46">
        <v>3</v>
      </c>
      <c r="G243" s="15"/>
      <c r="H243" s="15">
        <v>95.15</v>
      </c>
      <c r="I243" s="15"/>
      <c r="J243" s="21">
        <f t="shared" si="26"/>
        <v>95.15</v>
      </c>
      <c r="K243" s="23">
        <f t="shared" si="28"/>
        <v>34.9908</v>
      </c>
      <c r="L243" s="21">
        <f t="shared" si="24"/>
        <v>104.97239999999999</v>
      </c>
    </row>
    <row r="244" spans="1:12" ht="15">
      <c r="A244" s="10" t="str">
        <f t="shared" si="23"/>
        <v/>
      </c>
      <c r="B244" s="42">
        <v>38</v>
      </c>
      <c r="C244" s="43"/>
      <c r="D244" s="44" t="s">
        <v>322</v>
      </c>
      <c r="E244" s="45" t="s">
        <v>0</v>
      </c>
      <c r="F244" s="46">
        <v>9</v>
      </c>
      <c r="G244" s="15"/>
      <c r="H244" s="15">
        <v>289.33999999999997</v>
      </c>
      <c r="I244" s="15"/>
      <c r="J244" s="21">
        <f t="shared" si="26"/>
        <v>289.33999999999997</v>
      </c>
      <c r="K244" s="23">
        <f t="shared" si="28"/>
        <v>35.467700000000001</v>
      </c>
      <c r="L244" s="21">
        <f t="shared" si="24"/>
        <v>319.20929999999998</v>
      </c>
    </row>
    <row r="245" spans="1:12" ht="15">
      <c r="A245" s="10" t="str">
        <f t="shared" si="23"/>
        <v/>
      </c>
      <c r="B245" s="42">
        <v>39</v>
      </c>
      <c r="C245" s="43"/>
      <c r="D245" s="44" t="s">
        <v>323</v>
      </c>
      <c r="E245" s="45" t="s">
        <v>0</v>
      </c>
      <c r="F245" s="46">
        <v>9</v>
      </c>
      <c r="G245" s="15"/>
      <c r="H245" s="15">
        <v>305.12</v>
      </c>
      <c r="I245" s="15"/>
      <c r="J245" s="21">
        <f t="shared" si="26"/>
        <v>305.12</v>
      </c>
      <c r="K245" s="23">
        <f t="shared" si="28"/>
        <v>37.402000000000001</v>
      </c>
      <c r="L245" s="21">
        <f t="shared" si="24"/>
        <v>336.61799999999999</v>
      </c>
    </row>
    <row r="246" spans="1:12" ht="15">
      <c r="A246" s="10" t="str">
        <f t="shared" si="23"/>
        <v/>
      </c>
      <c r="B246" s="42">
        <v>40</v>
      </c>
      <c r="C246" s="43"/>
      <c r="D246" s="44" t="s">
        <v>324</v>
      </c>
      <c r="E246" s="45" t="s">
        <v>0</v>
      </c>
      <c r="F246" s="46">
        <v>9</v>
      </c>
      <c r="G246" s="15"/>
      <c r="H246" s="15">
        <v>289.81</v>
      </c>
      <c r="I246" s="15"/>
      <c r="J246" s="21">
        <f t="shared" si="26"/>
        <v>289.81</v>
      </c>
      <c r="K246" s="23">
        <f t="shared" si="28"/>
        <v>35.525300000000001</v>
      </c>
      <c r="L246" s="21">
        <f t="shared" si="24"/>
        <v>319.72770000000003</v>
      </c>
    </row>
    <row r="247" spans="1:12" ht="15">
      <c r="A247" s="10" t="str">
        <f t="shared" si="23"/>
        <v/>
      </c>
      <c r="B247" s="42">
        <v>41</v>
      </c>
      <c r="C247" s="43"/>
      <c r="D247" s="44" t="s">
        <v>325</v>
      </c>
      <c r="E247" s="45" t="s">
        <v>0</v>
      </c>
      <c r="F247" s="46">
        <v>9</v>
      </c>
      <c r="G247" s="15"/>
      <c r="H247" s="15">
        <v>305.60000000000002</v>
      </c>
      <c r="I247" s="15"/>
      <c r="J247" s="21">
        <f t="shared" si="26"/>
        <v>305.60000000000002</v>
      </c>
      <c r="K247" s="23">
        <f t="shared" si="28"/>
        <v>37.460900000000002</v>
      </c>
      <c r="L247" s="21">
        <f t="shared" si="24"/>
        <v>337.1481</v>
      </c>
    </row>
    <row r="248" spans="1:12" ht="15">
      <c r="A248" s="10" t="str">
        <f t="shared" si="23"/>
        <v/>
      </c>
      <c r="B248" s="42">
        <v>42</v>
      </c>
      <c r="C248" s="43"/>
      <c r="D248" s="44" t="s">
        <v>326</v>
      </c>
      <c r="E248" s="45" t="s">
        <v>0</v>
      </c>
      <c r="F248" s="46">
        <v>6</v>
      </c>
      <c r="G248" s="15"/>
      <c r="H248" s="15">
        <v>237.42</v>
      </c>
      <c r="I248" s="15"/>
      <c r="J248" s="21">
        <f t="shared" si="26"/>
        <v>237.42</v>
      </c>
      <c r="K248" s="23">
        <f t="shared" si="28"/>
        <v>43.654899999999998</v>
      </c>
      <c r="L248" s="21">
        <f t="shared" si="24"/>
        <v>261.92939999999999</v>
      </c>
    </row>
    <row r="249" spans="1:12" ht="30">
      <c r="A249" s="10" t="str">
        <f t="shared" si="23"/>
        <v/>
      </c>
      <c r="B249" s="42">
        <v>43</v>
      </c>
      <c r="C249" s="43"/>
      <c r="D249" s="44" t="s">
        <v>327</v>
      </c>
      <c r="E249" s="45" t="s">
        <v>0</v>
      </c>
      <c r="F249" s="46">
        <v>12</v>
      </c>
      <c r="G249" s="15"/>
      <c r="H249" s="15">
        <v>407.65</v>
      </c>
      <c r="I249" s="15"/>
      <c r="J249" s="21">
        <f t="shared" si="26"/>
        <v>407.65</v>
      </c>
      <c r="K249" s="23">
        <f t="shared" si="28"/>
        <v>37.477699999999999</v>
      </c>
      <c r="L249" s="21">
        <f t="shared" si="24"/>
        <v>449.73239999999998</v>
      </c>
    </row>
    <row r="250" spans="1:12" ht="30">
      <c r="A250" s="10" t="str">
        <f t="shared" si="23"/>
        <v/>
      </c>
      <c r="B250" s="42">
        <v>44</v>
      </c>
      <c r="C250" s="43"/>
      <c r="D250" s="44" t="s">
        <v>328</v>
      </c>
      <c r="E250" s="45" t="s">
        <v>0</v>
      </c>
      <c r="F250" s="46">
        <v>6</v>
      </c>
      <c r="G250" s="15"/>
      <c r="H250" s="15">
        <v>268.16000000000003</v>
      </c>
      <c r="I250" s="15"/>
      <c r="J250" s="21">
        <f t="shared" si="26"/>
        <v>268.16000000000003</v>
      </c>
      <c r="K250" s="23">
        <f t="shared" si="28"/>
        <v>49.307099999999998</v>
      </c>
      <c r="L250" s="21">
        <f t="shared" si="24"/>
        <v>295.8426</v>
      </c>
    </row>
    <row r="251" spans="1:12" ht="15">
      <c r="A251" s="10" t="str">
        <f t="shared" si="23"/>
        <v/>
      </c>
      <c r="B251" s="42">
        <v>45</v>
      </c>
      <c r="C251" s="43"/>
      <c r="D251" s="44" t="s">
        <v>329</v>
      </c>
      <c r="E251" s="45" t="s">
        <v>0</v>
      </c>
      <c r="F251" s="46">
        <v>6</v>
      </c>
      <c r="G251" s="15"/>
      <c r="H251" s="15">
        <v>191.49</v>
      </c>
      <c r="I251" s="15"/>
      <c r="J251" s="21">
        <f t="shared" si="26"/>
        <v>191.49</v>
      </c>
      <c r="K251" s="23">
        <f t="shared" si="28"/>
        <v>35.209600000000002</v>
      </c>
      <c r="L251" s="21">
        <f t="shared" si="24"/>
        <v>211.25760000000002</v>
      </c>
    </row>
    <row r="252" spans="1:12" ht="15">
      <c r="A252" s="10" t="str">
        <f t="shared" si="23"/>
        <v/>
      </c>
      <c r="B252" s="42">
        <v>46</v>
      </c>
      <c r="C252" s="43"/>
      <c r="D252" s="44" t="s">
        <v>330</v>
      </c>
      <c r="E252" s="45" t="s">
        <v>0</v>
      </c>
      <c r="F252" s="46">
        <v>6</v>
      </c>
      <c r="G252" s="15"/>
      <c r="H252" s="15">
        <v>218.06</v>
      </c>
      <c r="I252" s="15"/>
      <c r="J252" s="21">
        <f t="shared" si="26"/>
        <v>218.06</v>
      </c>
      <c r="K252" s="23">
        <f t="shared" si="28"/>
        <v>40.095100000000002</v>
      </c>
      <c r="L252" s="21">
        <f t="shared" si="24"/>
        <v>240.57060000000001</v>
      </c>
    </row>
    <row r="253" spans="1:12" ht="15">
      <c r="A253" s="10" t="str">
        <f t="shared" si="23"/>
        <v/>
      </c>
      <c r="B253" s="42">
        <v>47</v>
      </c>
      <c r="C253" s="43"/>
      <c r="D253" s="44" t="s">
        <v>331</v>
      </c>
      <c r="E253" s="45" t="s">
        <v>0</v>
      </c>
      <c r="F253" s="46">
        <v>3</v>
      </c>
      <c r="G253" s="15"/>
      <c r="H253" s="15">
        <v>107.55</v>
      </c>
      <c r="I253" s="15"/>
      <c r="J253" s="21">
        <f t="shared" si="26"/>
        <v>107.55</v>
      </c>
      <c r="K253" s="23">
        <f t="shared" si="28"/>
        <v>39.550899999999999</v>
      </c>
      <c r="L253" s="21">
        <f t="shared" si="24"/>
        <v>118.6527</v>
      </c>
    </row>
    <row r="254" spans="1:12" ht="15">
      <c r="A254" s="10" t="str">
        <f t="shared" si="23"/>
        <v/>
      </c>
      <c r="B254" s="42">
        <v>48</v>
      </c>
      <c r="C254" s="43"/>
      <c r="D254" s="44" t="s">
        <v>331</v>
      </c>
      <c r="E254" s="45" t="s">
        <v>0</v>
      </c>
      <c r="F254" s="46">
        <v>3</v>
      </c>
      <c r="G254" s="15"/>
      <c r="H254" s="15">
        <v>109.57</v>
      </c>
      <c r="I254" s="15"/>
      <c r="J254" s="21">
        <f t="shared" si="26"/>
        <v>109.57</v>
      </c>
      <c r="K254" s="23">
        <f t="shared" si="28"/>
        <v>40.293700000000001</v>
      </c>
      <c r="L254" s="21">
        <f t="shared" si="24"/>
        <v>120.8811</v>
      </c>
    </row>
    <row r="255" spans="1:12" ht="15">
      <c r="A255" s="10" t="str">
        <f t="shared" si="23"/>
        <v/>
      </c>
      <c r="B255" s="42">
        <v>49</v>
      </c>
      <c r="C255" s="43"/>
      <c r="D255" s="44" t="s">
        <v>332</v>
      </c>
      <c r="E255" s="45" t="s">
        <v>0</v>
      </c>
      <c r="F255" s="46">
        <v>12</v>
      </c>
      <c r="G255" s="15"/>
      <c r="H255" s="15">
        <v>407.07</v>
      </c>
      <c r="I255" s="15"/>
      <c r="J255" s="21">
        <f t="shared" si="26"/>
        <v>407.07</v>
      </c>
      <c r="K255" s="23">
        <f t="shared" si="28"/>
        <v>37.424399999999999</v>
      </c>
      <c r="L255" s="21">
        <f t="shared" si="24"/>
        <v>449.09280000000001</v>
      </c>
    </row>
    <row r="256" spans="1:12" ht="45">
      <c r="A256" s="10" t="str">
        <f t="shared" si="23"/>
        <v/>
      </c>
      <c r="B256" s="42">
        <v>50</v>
      </c>
      <c r="C256" s="43" t="s">
        <v>333</v>
      </c>
      <c r="D256" s="44" t="s">
        <v>334</v>
      </c>
      <c r="E256" s="45" t="s">
        <v>12</v>
      </c>
      <c r="F256" s="46">
        <v>4</v>
      </c>
      <c r="G256" s="15">
        <v>104.09</v>
      </c>
      <c r="H256" s="15">
        <v>141.61000000000001</v>
      </c>
      <c r="I256" s="15">
        <v>0.74</v>
      </c>
      <c r="J256" s="21">
        <f t="shared" si="26"/>
        <v>246.44</v>
      </c>
      <c r="K256" s="23">
        <f t="shared" si="28"/>
        <v>73.127899999999997</v>
      </c>
      <c r="L256" s="21">
        <f t="shared" si="24"/>
        <v>292.51159999999999</v>
      </c>
    </row>
    <row r="257" spans="1:13" ht="28.5">
      <c r="A257" s="10" t="str">
        <f t="shared" si="23"/>
        <v/>
      </c>
      <c r="B257" s="42">
        <v>51</v>
      </c>
      <c r="C257" s="43" t="s">
        <v>333</v>
      </c>
      <c r="D257" s="44" t="s">
        <v>335</v>
      </c>
      <c r="E257" s="45" t="s">
        <v>12</v>
      </c>
      <c r="F257" s="46">
        <v>4</v>
      </c>
      <c r="G257" s="15">
        <v>161.68</v>
      </c>
      <c r="H257" s="15">
        <v>121.6</v>
      </c>
      <c r="I257" s="15">
        <v>0.67</v>
      </c>
      <c r="J257" s="21">
        <f t="shared" si="26"/>
        <v>283.95</v>
      </c>
      <c r="K257" s="23">
        <f t="shared" si="28"/>
        <v>86.325699999999998</v>
      </c>
      <c r="L257" s="21">
        <f t="shared" si="24"/>
        <v>345.30279999999999</v>
      </c>
    </row>
    <row r="258" spans="1:13" ht="28.5">
      <c r="A258" s="10" t="str">
        <f t="shared" si="23"/>
        <v/>
      </c>
      <c r="B258" s="42">
        <v>52</v>
      </c>
      <c r="C258" s="43" t="s">
        <v>336</v>
      </c>
      <c r="D258" s="44" t="s">
        <v>337</v>
      </c>
      <c r="E258" s="45" t="s">
        <v>12</v>
      </c>
      <c r="F258" s="46">
        <v>4</v>
      </c>
      <c r="G258" s="15">
        <v>108.18</v>
      </c>
      <c r="H258" s="15">
        <v>6.73</v>
      </c>
      <c r="I258" s="15">
        <v>48.33</v>
      </c>
      <c r="J258" s="21">
        <f t="shared" si="26"/>
        <v>163.24</v>
      </c>
      <c r="K258" s="23">
        <f t="shared" si="28"/>
        <v>50.511899999999997</v>
      </c>
      <c r="L258" s="21">
        <f t="shared" si="24"/>
        <v>202.04759999999999</v>
      </c>
    </row>
    <row r="259" spans="1:13" ht="45">
      <c r="A259" s="10" t="str">
        <f t="shared" si="23"/>
        <v/>
      </c>
      <c r="B259" s="42">
        <v>53</v>
      </c>
      <c r="C259" s="43" t="s">
        <v>309</v>
      </c>
      <c r="D259" s="44" t="s">
        <v>338</v>
      </c>
      <c r="E259" s="45" t="s">
        <v>110</v>
      </c>
      <c r="F259" s="46">
        <v>4</v>
      </c>
      <c r="G259" s="15">
        <v>62.64</v>
      </c>
      <c r="H259" s="15">
        <v>203.24</v>
      </c>
      <c r="I259" s="15">
        <v>0.45</v>
      </c>
      <c r="J259" s="21">
        <f t="shared" si="26"/>
        <v>266.33</v>
      </c>
      <c r="K259" s="23">
        <f t="shared" si="28"/>
        <v>76.559799999999996</v>
      </c>
      <c r="L259" s="21">
        <f t="shared" si="24"/>
        <v>306.23919999999998</v>
      </c>
    </row>
    <row r="260" spans="1:13" ht="30">
      <c r="A260" s="10" t="str">
        <f t="shared" si="23"/>
        <v/>
      </c>
      <c r="B260" s="42">
        <v>54</v>
      </c>
      <c r="C260" s="43"/>
      <c r="D260" s="44" t="s">
        <v>395</v>
      </c>
      <c r="E260" s="45" t="s">
        <v>110</v>
      </c>
      <c r="F260" s="46">
        <v>1</v>
      </c>
      <c r="G260" s="15"/>
      <c r="H260" s="15">
        <v>1965.47</v>
      </c>
      <c r="I260" s="15"/>
      <c r="J260" s="21">
        <f t="shared" si="26"/>
        <v>1965.47</v>
      </c>
      <c r="K260" s="23">
        <f t="shared" si="28"/>
        <v>2168.3694</v>
      </c>
      <c r="L260" s="21">
        <f t="shared" si="24"/>
        <v>2168.3694</v>
      </c>
    </row>
    <row r="261" spans="1:13" ht="30">
      <c r="A261" s="10" t="str">
        <f t="shared" si="23"/>
        <v/>
      </c>
      <c r="B261" s="42">
        <v>55</v>
      </c>
      <c r="C261" s="43"/>
      <c r="D261" s="44" t="s">
        <v>396</v>
      </c>
      <c r="E261" s="45" t="s">
        <v>110</v>
      </c>
      <c r="F261" s="46">
        <v>1</v>
      </c>
      <c r="G261" s="15"/>
      <c r="H261" s="15">
        <v>1190.54</v>
      </c>
      <c r="I261" s="15"/>
      <c r="J261" s="21">
        <f t="shared" si="26"/>
        <v>1190.54</v>
      </c>
      <c r="K261" s="23">
        <f t="shared" si="28"/>
        <v>1313.4418000000001</v>
      </c>
      <c r="L261" s="21">
        <f t="shared" si="24"/>
        <v>1313.4418000000001</v>
      </c>
    </row>
    <row r="262" spans="1:13" ht="30">
      <c r="A262" s="10" t="str">
        <f t="shared" si="23"/>
        <v/>
      </c>
      <c r="B262" s="42">
        <v>56</v>
      </c>
      <c r="C262" s="43"/>
      <c r="D262" s="44" t="s">
        <v>397</v>
      </c>
      <c r="E262" s="45" t="s">
        <v>110</v>
      </c>
      <c r="F262" s="46">
        <v>1</v>
      </c>
      <c r="G262" s="15"/>
      <c r="H262" s="15">
        <v>1433.08</v>
      </c>
      <c r="I262" s="15"/>
      <c r="J262" s="21">
        <f t="shared" si="26"/>
        <v>1433.08</v>
      </c>
      <c r="K262" s="23">
        <f t="shared" si="28"/>
        <v>1581.0197000000001</v>
      </c>
      <c r="L262" s="21">
        <f t="shared" si="24"/>
        <v>1581.0197000000001</v>
      </c>
    </row>
    <row r="263" spans="1:13" ht="15">
      <c r="A263" s="10" t="b">
        <f t="shared" si="23"/>
        <v>1</v>
      </c>
      <c r="B263" s="84" t="s">
        <v>339</v>
      </c>
      <c r="C263" s="84"/>
      <c r="D263" s="84"/>
      <c r="E263" s="48"/>
      <c r="F263" s="49"/>
      <c r="G263" s="16">
        <f>SUM(G207:G262)</f>
        <v>3264.4599999999996</v>
      </c>
      <c r="H263" s="16">
        <f t="shared" ref="H263:J263" si="29">SUM(H207:H262)</f>
        <v>22302.240000000005</v>
      </c>
      <c r="I263" s="16">
        <f t="shared" si="29"/>
        <v>64.650000000000006</v>
      </c>
      <c r="J263" s="16">
        <f t="shared" si="29"/>
        <v>25631.350000000006</v>
      </c>
      <c r="K263" s="16"/>
      <c r="L263" s="16"/>
      <c r="M263" s="72"/>
    </row>
    <row r="264" spans="1:13" ht="15">
      <c r="A264" s="2" t="s">
        <v>362</v>
      </c>
      <c r="B264" s="85" t="s">
        <v>340</v>
      </c>
      <c r="C264" s="85"/>
      <c r="D264" s="85"/>
      <c r="E264" s="52"/>
      <c r="F264" s="53"/>
      <c r="G264" s="18">
        <f>SUMIF($A13:$A263,TRUE,G13:G263)</f>
        <v>22181.189999999995</v>
      </c>
      <c r="H264" s="18">
        <f>SUMIF($A13:$A263,TRUE,H13:H263)</f>
        <v>45767.540000000008</v>
      </c>
      <c r="I264" s="18">
        <f>SUMIF($A13:$A263,TRUE,I13:I263)</f>
        <v>1239.2600000000002</v>
      </c>
      <c r="J264" s="18">
        <f>SUMIF($A13:$A263,TRUE,J13:J263)</f>
        <v>69187.990000000005</v>
      </c>
      <c r="K264" s="18"/>
      <c r="L264" s="18">
        <f>SUM(L13:L263)</f>
        <v>80738.480017000024</v>
      </c>
    </row>
    <row r="265" spans="1:13" ht="15">
      <c r="B265" s="54"/>
      <c r="C265" s="11" t="str">
        <f>"Papildomų medžiagų vertė  "&amp;TEXT(F265,"0,00%")</f>
        <v>Papildomų medžiagų vertė  2,00%</v>
      </c>
      <c r="D265" s="55"/>
      <c r="E265" s="56"/>
      <c r="F265" s="3">
        <v>0.02</v>
      </c>
      <c r="G265" s="21"/>
      <c r="H265" s="19">
        <f>ROUND(H264*F265,2)</f>
        <v>915.35</v>
      </c>
      <c r="I265" s="21"/>
      <c r="J265" s="21">
        <f>SUM(G265:I265)</f>
        <v>915.35</v>
      </c>
      <c r="K265" s="21"/>
      <c r="L265" s="21"/>
    </row>
    <row r="266" spans="1:13" ht="15">
      <c r="B266" s="57"/>
      <c r="C266" s="12" t="str">
        <f>"Papildomų mechanizmų vertė "&amp;TEXT(F266,"0,00%")</f>
        <v>Papildomų mechanizmų vertė 3,00%</v>
      </c>
      <c r="D266" s="58"/>
      <c r="E266" s="59"/>
      <c r="F266" s="3">
        <v>0.03</v>
      </c>
      <c r="G266" s="21"/>
      <c r="H266" s="21"/>
      <c r="I266" s="19">
        <f>ROUND(I264*F266,2)</f>
        <v>37.18</v>
      </c>
      <c r="J266" s="21">
        <f t="shared" ref="J266:J269" si="30">SUM(G266:I266)</f>
        <v>37.18</v>
      </c>
      <c r="K266" s="21"/>
      <c r="L266" s="21"/>
    </row>
    <row r="267" spans="1:13" ht="15" hidden="1">
      <c r="B267" s="57"/>
      <c r="C267" s="13" t="str">
        <f>"Sezoniniai darbai  "&amp;TEXT(F267,"0,00%"&amp;" ("&amp;E267&amp;")")</f>
        <v>Sezoniniai darbai  0,00% (0)</v>
      </c>
      <c r="D267" s="60"/>
      <c r="E267" s="61">
        <v>0</v>
      </c>
      <c r="F267" s="14"/>
      <c r="G267" s="20">
        <f>ROUND(E267*F267,2)</f>
        <v>0</v>
      </c>
      <c r="H267" s="20"/>
      <c r="I267" s="20"/>
      <c r="J267" s="20">
        <f t="shared" si="30"/>
        <v>0</v>
      </c>
      <c r="K267" s="20"/>
      <c r="L267" s="20"/>
    </row>
    <row r="268" spans="1:13" ht="15" hidden="1">
      <c r="B268" s="57"/>
      <c r="C268" s="13" t="str">
        <f>"Specifiniai darbai "&amp;TEXT(F268,"0,00%")</f>
        <v>Specifiniai darbai 0,00%</v>
      </c>
      <c r="D268" s="60"/>
      <c r="E268" s="61">
        <v>0</v>
      </c>
      <c r="F268" s="14"/>
      <c r="G268" s="20">
        <f>ROUND(E268*F268,2)</f>
        <v>0</v>
      </c>
      <c r="H268" s="20"/>
      <c r="I268" s="20"/>
      <c r="J268" s="20">
        <f t="shared" si="30"/>
        <v>0</v>
      </c>
      <c r="K268" s="20"/>
      <c r="L268" s="20"/>
    </row>
    <row r="269" spans="1:13" ht="15">
      <c r="B269" s="57"/>
      <c r="C269" s="12" t="str">
        <f>"Papildomas darbo užmokestis "&amp;TEXT(F269,"0,00%")&amp;" ("&amp;G264&amp;"+"&amp;G267&amp;"+"&amp;G268&amp;")"</f>
        <v>Papildomas darbo užmokestis 8,00% (22181,19+0+0)</v>
      </c>
      <c r="D269" s="58"/>
      <c r="E269" s="59"/>
      <c r="F269" s="3">
        <v>0.08</v>
      </c>
      <c r="G269" s="21">
        <f>ROUND((G264+G267+G268)*F269,2)</f>
        <v>1774.5</v>
      </c>
      <c r="H269" s="21"/>
      <c r="I269" s="21"/>
      <c r="J269" s="21">
        <f t="shared" si="30"/>
        <v>1774.5</v>
      </c>
      <c r="K269" s="21"/>
      <c r="L269" s="21"/>
    </row>
    <row r="270" spans="1:13" ht="15">
      <c r="B270" s="62"/>
      <c r="C270" s="12"/>
      <c r="D270" s="58"/>
      <c r="E270" s="59"/>
      <c r="F270" s="63"/>
      <c r="G270" s="21">
        <f>SUM(G264:G269)</f>
        <v>23955.689999999995</v>
      </c>
      <c r="H270" s="21">
        <f>SUM(H264:H269)</f>
        <v>46682.890000000007</v>
      </c>
      <c r="I270" s="21">
        <f>SUM(I264:I269)</f>
        <v>1276.4400000000003</v>
      </c>
      <c r="J270" s="21">
        <f>SUM(J264:J269)</f>
        <v>71915.02</v>
      </c>
      <c r="K270" s="21"/>
      <c r="L270" s="21"/>
    </row>
    <row r="271" spans="1:13" ht="15">
      <c r="B271" s="57"/>
      <c r="C271" s="12" t="str">
        <f>"Soc.draudimo išlaidos "&amp;TEXT(F271,"0,00%")&amp;" ("&amp;G264&amp;"+"&amp;G267&amp;"+"&amp;G268&amp;"+"&amp;G269&amp;")"</f>
        <v>Soc.draudimo išlaidos 1,79% (22181,19+0+0+1774,5)</v>
      </c>
      <c r="D271" s="58"/>
      <c r="E271" s="59"/>
      <c r="F271" s="74">
        <v>1.7899999999999999E-2</v>
      </c>
      <c r="G271" s="21">
        <f>ROUND(F271*(G264+G267+G268+G269),2)</f>
        <v>428.81</v>
      </c>
      <c r="H271" s="21"/>
      <c r="I271" s="21"/>
      <c r="J271" s="21">
        <f>SUM(G271:I271)</f>
        <v>428.81</v>
      </c>
      <c r="K271" s="21"/>
      <c r="L271" s="21"/>
    </row>
    <row r="272" spans="1:13" ht="15">
      <c r="B272" s="62"/>
      <c r="C272" s="64" t="s">
        <v>341</v>
      </c>
      <c r="D272" s="58"/>
      <c r="E272" s="59"/>
      <c r="F272" s="63"/>
      <c r="G272" s="22">
        <f>SUM(G270:G271)</f>
        <v>24384.499999999996</v>
      </c>
      <c r="H272" s="22">
        <f t="shared" ref="H272:I272" si="31">SUM(H270:H271)</f>
        <v>46682.890000000007</v>
      </c>
      <c r="I272" s="22">
        <f t="shared" si="31"/>
        <v>1276.4400000000003</v>
      </c>
      <c r="J272" s="22">
        <f>SUM(J270:J271)</f>
        <v>72343.83</v>
      </c>
      <c r="K272" s="22"/>
      <c r="L272" s="22"/>
    </row>
    <row r="273" spans="2:12" ht="15">
      <c r="B273" s="57"/>
      <c r="C273" s="12" t="str">
        <f>"Statybvietės išlaidos  "&amp;TEXT(F273,"0,00%")</f>
        <v>Statybvietės išlaidos  4,00%</v>
      </c>
      <c r="D273" s="58"/>
      <c r="E273" s="59"/>
      <c r="F273" s="3">
        <v>0.04</v>
      </c>
      <c r="G273" s="21">
        <f>G272*$F$273</f>
        <v>975.37999999999988</v>
      </c>
      <c r="H273" s="21">
        <f t="shared" ref="H273:I273" si="32">H272*$F$273</f>
        <v>1867.3156000000004</v>
      </c>
      <c r="I273" s="21">
        <f t="shared" si="32"/>
        <v>51.057600000000015</v>
      </c>
      <c r="J273" s="21">
        <f>ROUND(J272*F273,2)</f>
        <v>2893.75</v>
      </c>
      <c r="K273" s="21"/>
      <c r="L273" s="21"/>
    </row>
    <row r="274" spans="2:12" ht="15">
      <c r="B274" s="62"/>
      <c r="C274" s="64" t="s">
        <v>342</v>
      </c>
      <c r="D274" s="58"/>
      <c r="E274" s="59"/>
      <c r="F274" s="63"/>
      <c r="G274" s="22">
        <f>SUM(G272:G273)</f>
        <v>25359.879999999997</v>
      </c>
      <c r="H274" s="22">
        <f t="shared" ref="H274:I274" si="33">SUM(H272:H273)</f>
        <v>48550.205600000008</v>
      </c>
      <c r="I274" s="22">
        <f t="shared" si="33"/>
        <v>1327.4976000000004</v>
      </c>
      <c r="J274" s="22">
        <f>SUM(J272:J273)</f>
        <v>75237.58</v>
      </c>
      <c r="K274" s="22"/>
      <c r="L274" s="22"/>
    </row>
    <row r="275" spans="2:12" ht="15">
      <c r="B275" s="57"/>
      <c r="C275" s="12" t="str">
        <f>"Pridėtinės išlaidos "&amp;TEXT(F275,"0,00%")&amp;" ("&amp;G264&amp;"+"&amp;G267&amp;"+"&amp;G268&amp;"+"&amp;G269&amp;")"</f>
        <v>Pridėtinės išlaidos 10,00% (22181,19+0+0+1774,5)</v>
      </c>
      <c r="D275" s="58"/>
      <c r="E275" s="59"/>
      <c r="F275" s="3">
        <v>0.1</v>
      </c>
      <c r="G275" s="21">
        <f>$F$275*(G264+G269)</f>
        <v>2395.5689999999995</v>
      </c>
      <c r="H275" s="21"/>
      <c r="I275" s="21"/>
      <c r="J275" s="21">
        <f>ROUND(F275*(G264+G267+G268+G269),2)</f>
        <v>2395.5700000000002</v>
      </c>
      <c r="K275" s="21"/>
      <c r="L275" s="21"/>
    </row>
    <row r="276" spans="2:12" ht="15">
      <c r="B276" s="57"/>
      <c r="C276" s="12" t="str">
        <f>"Pelnas "&amp;TEXT(F276,"0,00%")&amp;" ("&amp;J274&amp;"+"&amp;J275&amp;")"</f>
        <v>Pelnas 4,00% (75237,58+2395,57)</v>
      </c>
      <c r="D276" s="58"/>
      <c r="E276" s="59"/>
      <c r="F276" s="3">
        <v>0.04</v>
      </c>
      <c r="G276" s="21">
        <f>SUM(G274:G275)*$F$276</f>
        <v>1110.2179599999999</v>
      </c>
      <c r="H276" s="21">
        <f t="shared" ref="H276:I276" si="34">SUM(H274:H275)*$F$276</f>
        <v>1942.0082240000004</v>
      </c>
      <c r="I276" s="21">
        <f t="shared" si="34"/>
        <v>53.099904000000016</v>
      </c>
      <c r="J276" s="21">
        <f>ROUND((J274+J275)*F276,2)</f>
        <v>3105.33</v>
      </c>
      <c r="K276" s="21"/>
      <c r="L276" s="21"/>
    </row>
    <row r="277" spans="2:12" ht="15">
      <c r="B277" s="62"/>
      <c r="C277" s="64" t="s">
        <v>343</v>
      </c>
      <c r="D277" s="58"/>
      <c r="E277" s="59"/>
      <c r="F277" s="63"/>
      <c r="G277" s="22">
        <f>SUM(G275:G276)</f>
        <v>3505.7869599999995</v>
      </c>
      <c r="H277" s="22">
        <f t="shared" ref="H277:I277" si="35">SUM(H275:H276)</f>
        <v>1942.0082240000004</v>
      </c>
      <c r="I277" s="22">
        <f t="shared" si="35"/>
        <v>53.099904000000016</v>
      </c>
      <c r="J277" s="22">
        <f>SUM(J275:J276)</f>
        <v>5500.9</v>
      </c>
      <c r="K277" s="22"/>
      <c r="L277" s="22"/>
    </row>
    <row r="278" spans="2:12" ht="15">
      <c r="B278" s="57"/>
      <c r="C278" s="64" t="s">
        <v>344</v>
      </c>
      <c r="D278" s="58"/>
      <c r="E278" s="59"/>
      <c r="F278" s="63"/>
      <c r="G278" s="22">
        <f>SUM(G277,G274)</f>
        <v>28865.666959999995</v>
      </c>
      <c r="H278" s="22">
        <f t="shared" ref="H278:I278" si="36">SUM(H277,H274)</f>
        <v>50492.213824000006</v>
      </c>
      <c r="I278" s="22">
        <f t="shared" si="36"/>
        <v>1380.5975040000003</v>
      </c>
      <c r="J278" s="22">
        <f>SUM(J277,J274)</f>
        <v>80738.48</v>
      </c>
      <c r="K278" s="22"/>
      <c r="L278" s="22">
        <f>L264</f>
        <v>80738.480017000024</v>
      </c>
    </row>
    <row r="279" spans="2:12" ht="15">
      <c r="B279" s="57"/>
      <c r="C279" s="12" t="str">
        <f>"Pridėtinės vertės mokestis  "&amp;TEXT(F279,"0,00%")</f>
        <v>Pridėtinės vertės mokestis  21,00%</v>
      </c>
      <c r="D279" s="58"/>
      <c r="E279" s="59"/>
      <c r="F279" s="74">
        <v>0.21</v>
      </c>
      <c r="G279" s="65">
        <v>0</v>
      </c>
      <c r="H279" s="66">
        <v>0</v>
      </c>
      <c r="I279" s="65">
        <v>0</v>
      </c>
      <c r="J279" s="21">
        <f>ROUND(J278*F279,2)</f>
        <v>16955.080000000002</v>
      </c>
      <c r="K279" s="21"/>
      <c r="L279" s="21">
        <f>ROUND(L278*F279,2)</f>
        <v>16955.080000000002</v>
      </c>
    </row>
    <row r="280" spans="2:12" ht="15">
      <c r="B280" s="67"/>
      <c r="C280" s="64" t="s">
        <v>345</v>
      </c>
      <c r="D280" s="58"/>
      <c r="E280" s="59"/>
      <c r="F280" s="63"/>
      <c r="G280" s="68"/>
      <c r="H280" s="69"/>
      <c r="I280" s="69"/>
      <c r="J280" s="22">
        <f>SUM(J278:J279)</f>
        <v>97693.56</v>
      </c>
      <c r="K280" s="22"/>
      <c r="L280" s="22">
        <f>SUM(L278:L279)</f>
        <v>97693.560017000025</v>
      </c>
    </row>
    <row r="281" spans="2:12" ht="15" hidden="1">
      <c r="B281" s="4"/>
      <c r="C281" s="5"/>
      <c r="D281" s="6"/>
      <c r="E281" s="4"/>
      <c r="F281" s="4"/>
      <c r="G281" s="7">
        <f>IFERROR(G278/G264,0)</f>
        <v>1.3013579055046192</v>
      </c>
      <c r="H281" s="7">
        <f t="shared" ref="H281:I281" si="37">IFERROR(H278/H264,0)</f>
        <v>1.1032319810940243</v>
      </c>
      <c r="I281" s="7">
        <f t="shared" si="37"/>
        <v>1.1140499201136163</v>
      </c>
      <c r="J281" s="7"/>
      <c r="K281" s="7"/>
      <c r="L281" s="7"/>
    </row>
    <row r="282" spans="2:12" ht="15">
      <c r="B282" s="4"/>
      <c r="C282" s="4"/>
      <c r="E282" s="8"/>
      <c r="F282" s="8"/>
      <c r="G282" s="7"/>
      <c r="H282" s="7"/>
      <c r="I282" s="7"/>
      <c r="J282" s="7"/>
      <c r="K282" s="7"/>
      <c r="L282" s="7"/>
    </row>
    <row r="283" spans="2:12" ht="15">
      <c r="B283" s="4"/>
      <c r="C283" s="78" t="s">
        <v>407</v>
      </c>
      <c r="E283" s="8"/>
      <c r="F283" s="8"/>
      <c r="G283" s="7"/>
      <c r="H283" s="7"/>
      <c r="I283" s="7"/>
      <c r="J283" s="7"/>
      <c r="K283" s="7"/>
      <c r="L283" s="7"/>
    </row>
    <row r="284" spans="2:12" ht="15">
      <c r="B284" s="70" t="s">
        <v>410</v>
      </c>
      <c r="C284" s="75" t="s">
        <v>408</v>
      </c>
      <c r="D284" s="76"/>
      <c r="E284" s="8"/>
      <c r="F284" s="8"/>
      <c r="G284" s="7"/>
      <c r="H284" s="7"/>
      <c r="I284" s="7"/>
      <c r="J284" s="7"/>
      <c r="K284" s="7"/>
      <c r="L284" s="7"/>
    </row>
    <row r="285" spans="2:12" ht="15">
      <c r="B285" s="70" t="s">
        <v>411</v>
      </c>
      <c r="C285" s="75" t="s">
        <v>409</v>
      </c>
      <c r="D285" s="76"/>
      <c r="E285" s="8"/>
      <c r="F285" s="8"/>
      <c r="G285" s="7"/>
      <c r="H285" s="7"/>
      <c r="I285" s="7"/>
      <c r="J285" s="7"/>
      <c r="K285" s="7"/>
      <c r="L285" s="7"/>
    </row>
    <row r="286" spans="2:12" ht="15">
      <c r="B286" s="70" t="s">
        <v>412</v>
      </c>
      <c r="C286" s="75" t="s">
        <v>416</v>
      </c>
      <c r="D286" s="77"/>
      <c r="F286" s="7"/>
      <c r="G286" s="7"/>
      <c r="H286" s="7"/>
      <c r="I286" s="7"/>
      <c r="J286" s="7"/>
      <c r="K286" s="7"/>
      <c r="L286" s="7"/>
    </row>
    <row r="287" spans="2:12" ht="26.25" customHeight="1">
      <c r="B287" s="71" t="s">
        <v>413</v>
      </c>
      <c r="C287" s="81" t="s">
        <v>424</v>
      </c>
      <c r="D287" s="83"/>
      <c r="F287" s="7"/>
      <c r="G287" s="7"/>
      <c r="H287" s="7"/>
      <c r="I287" s="7"/>
      <c r="J287" s="7"/>
      <c r="K287" s="7"/>
      <c r="L287" s="7"/>
    </row>
    <row r="288" spans="2:12" ht="27" customHeight="1">
      <c r="B288" s="73" t="s">
        <v>414</v>
      </c>
      <c r="C288" s="81" t="s">
        <v>423</v>
      </c>
      <c r="D288" s="82"/>
      <c r="F288" s="7"/>
      <c r="G288" s="7"/>
      <c r="H288" s="7"/>
      <c r="I288" s="7"/>
      <c r="J288" s="7"/>
      <c r="K288" s="7"/>
      <c r="L288" s="7"/>
    </row>
    <row r="289" spans="4:12">
      <c r="E289" s="2"/>
      <c r="F289" s="7"/>
      <c r="G289" s="7"/>
      <c r="H289" s="7"/>
      <c r="I289" s="7"/>
      <c r="J289" s="7"/>
      <c r="K289" s="7"/>
      <c r="L289" s="7"/>
    </row>
    <row r="290" spans="4:12">
      <c r="F290" s="7"/>
      <c r="G290" s="7"/>
      <c r="H290" s="7"/>
      <c r="I290" s="7"/>
      <c r="J290" s="7"/>
      <c r="K290" s="7"/>
      <c r="L290" s="7"/>
    </row>
    <row r="291" spans="4:12" ht="15">
      <c r="D291" s="8" t="s">
        <v>346</v>
      </c>
      <c r="F291" s="7"/>
      <c r="G291" s="7"/>
      <c r="H291" s="7"/>
      <c r="I291" s="7"/>
      <c r="J291" s="7"/>
      <c r="K291" s="7"/>
      <c r="L291" s="7"/>
    </row>
    <row r="292" spans="4:12" ht="15">
      <c r="D292" s="8" t="s">
        <v>347</v>
      </c>
      <c r="F292" s="7"/>
      <c r="G292" s="7"/>
      <c r="H292" s="7"/>
      <c r="I292" s="7"/>
      <c r="J292" s="7"/>
      <c r="K292" s="7"/>
      <c r="L292" s="7"/>
    </row>
    <row r="293" spans="4:12">
      <c r="F293" s="7"/>
      <c r="G293" s="7"/>
      <c r="H293" s="7"/>
      <c r="I293" s="7"/>
      <c r="J293" s="7"/>
      <c r="K293" s="7"/>
      <c r="L293" s="7"/>
    </row>
    <row r="294" spans="4:12">
      <c r="F294" s="7"/>
      <c r="G294" s="7"/>
      <c r="H294" s="7"/>
      <c r="I294" s="7"/>
      <c r="J294" s="7"/>
      <c r="K294" s="7"/>
      <c r="L294" s="7"/>
    </row>
    <row r="295" spans="4:12">
      <c r="F295" s="7"/>
      <c r="G295" s="7"/>
      <c r="H295" s="7"/>
      <c r="I295" s="7"/>
      <c r="J295" s="7"/>
      <c r="K295" s="7"/>
      <c r="L295" s="7"/>
    </row>
    <row r="296" spans="4:12">
      <c r="F296" s="7"/>
      <c r="G296" s="7"/>
      <c r="H296" s="7"/>
      <c r="I296" s="7"/>
      <c r="J296" s="7"/>
      <c r="K296" s="7"/>
      <c r="L296" s="7"/>
    </row>
    <row r="297" spans="4:12">
      <c r="F297" s="7"/>
      <c r="G297" s="7"/>
      <c r="H297" s="7"/>
      <c r="I297" s="7"/>
      <c r="J297" s="7"/>
      <c r="K297" s="7"/>
      <c r="L297" s="7"/>
    </row>
    <row r="298" spans="4:12">
      <c r="F298" s="7"/>
      <c r="G298" s="7"/>
      <c r="H298" s="7"/>
      <c r="I298" s="7"/>
      <c r="J298" s="7"/>
      <c r="K298" s="7"/>
      <c r="L298" s="7"/>
    </row>
    <row r="299" spans="4:12">
      <c r="F299" s="7"/>
      <c r="G299" s="7"/>
      <c r="H299" s="7"/>
      <c r="I299" s="7"/>
      <c r="J299" s="7"/>
      <c r="K299" s="7"/>
      <c r="L299" s="7"/>
    </row>
    <row r="300" spans="4:12">
      <c r="F300" s="7"/>
      <c r="G300" s="7"/>
      <c r="H300" s="7"/>
      <c r="I300" s="7"/>
      <c r="J300" s="7"/>
      <c r="K300" s="7"/>
      <c r="L300" s="7"/>
    </row>
    <row r="301" spans="4:12">
      <c r="F301" s="7"/>
      <c r="G301" s="7"/>
      <c r="H301" s="7"/>
      <c r="I301" s="7"/>
      <c r="J301" s="7"/>
      <c r="K301" s="7"/>
      <c r="L301" s="7"/>
    </row>
    <row r="302" spans="4:12">
      <c r="F302" s="7"/>
      <c r="G302" s="7"/>
      <c r="H302" s="7"/>
      <c r="I302" s="7"/>
      <c r="J302" s="7"/>
      <c r="K302" s="7"/>
      <c r="L302" s="7"/>
    </row>
    <row r="303" spans="4:12">
      <c r="F303" s="7"/>
      <c r="G303" s="7"/>
      <c r="H303" s="7"/>
      <c r="I303" s="7"/>
      <c r="J303" s="7"/>
      <c r="K303" s="7"/>
      <c r="L303" s="7"/>
    </row>
    <row r="304" spans="4:12">
      <c r="F304" s="7"/>
      <c r="G304" s="7"/>
      <c r="H304" s="7"/>
      <c r="I304" s="7"/>
      <c r="J304" s="7"/>
      <c r="K304" s="7"/>
      <c r="L304" s="7"/>
    </row>
    <row r="305" spans="6:12">
      <c r="F305" s="7"/>
      <c r="G305" s="7"/>
      <c r="H305" s="7"/>
      <c r="I305" s="7"/>
      <c r="J305" s="7"/>
      <c r="K305" s="7"/>
      <c r="L305" s="7"/>
    </row>
    <row r="306" spans="6:12">
      <c r="F306" s="7"/>
      <c r="G306" s="7"/>
      <c r="H306" s="7"/>
      <c r="I306" s="7"/>
      <c r="J306" s="7"/>
      <c r="K306" s="7"/>
      <c r="L306" s="7"/>
    </row>
    <row r="307" spans="6:12">
      <c r="F307" s="7"/>
      <c r="G307" s="7"/>
      <c r="H307" s="7"/>
      <c r="I307" s="7"/>
      <c r="J307" s="7"/>
      <c r="K307" s="7"/>
      <c r="L307" s="7"/>
    </row>
    <row r="308" spans="6:12">
      <c r="F308" s="7"/>
      <c r="G308" s="7"/>
      <c r="H308" s="7"/>
      <c r="I308" s="7"/>
      <c r="J308" s="7"/>
      <c r="K308" s="7"/>
      <c r="L308" s="7"/>
    </row>
    <row r="309" spans="6:12">
      <c r="F309" s="7"/>
      <c r="G309" s="7"/>
      <c r="H309" s="7"/>
      <c r="I309" s="7"/>
      <c r="J309" s="7"/>
      <c r="K309" s="7"/>
      <c r="L309" s="7"/>
    </row>
    <row r="310" spans="6:12">
      <c r="F310" s="7"/>
      <c r="G310" s="7"/>
      <c r="H310" s="7"/>
      <c r="I310" s="7"/>
      <c r="J310" s="7"/>
      <c r="K310" s="7"/>
      <c r="L310" s="7"/>
    </row>
    <row r="311" spans="6:12">
      <c r="F311" s="7"/>
      <c r="G311" s="7"/>
      <c r="H311" s="7"/>
      <c r="I311" s="7"/>
      <c r="J311" s="7"/>
      <c r="K311" s="7"/>
      <c r="L311" s="7"/>
    </row>
    <row r="312" spans="6:12">
      <c r="F312" s="7"/>
      <c r="G312" s="7"/>
      <c r="H312" s="7"/>
      <c r="I312" s="7"/>
      <c r="J312" s="7"/>
      <c r="K312" s="7"/>
      <c r="L312" s="7"/>
    </row>
    <row r="313" spans="6:12">
      <c r="F313" s="7"/>
      <c r="G313" s="7"/>
      <c r="H313" s="7"/>
      <c r="I313" s="7"/>
      <c r="J313" s="7"/>
      <c r="K313" s="7"/>
      <c r="L313" s="7"/>
    </row>
    <row r="314" spans="6:12">
      <c r="F314" s="7"/>
      <c r="G314" s="7"/>
      <c r="H314" s="7"/>
      <c r="I314" s="7"/>
      <c r="J314" s="7"/>
      <c r="K314" s="7"/>
      <c r="L314" s="7"/>
    </row>
    <row r="315" spans="6:12">
      <c r="F315" s="7"/>
      <c r="G315" s="7"/>
      <c r="H315" s="7"/>
      <c r="I315" s="7"/>
      <c r="J315" s="7"/>
      <c r="K315" s="7"/>
      <c r="L315" s="7"/>
    </row>
    <row r="316" spans="6:12">
      <c r="F316" s="7"/>
      <c r="G316" s="7"/>
      <c r="H316" s="7"/>
      <c r="I316" s="7"/>
      <c r="J316" s="7"/>
      <c r="K316" s="7"/>
      <c r="L316" s="7"/>
    </row>
    <row r="317" spans="6:12">
      <c r="F317" s="7"/>
      <c r="G317" s="7"/>
      <c r="H317" s="7"/>
      <c r="I317" s="7"/>
      <c r="J317" s="7"/>
      <c r="K317" s="7"/>
      <c r="L317" s="7"/>
    </row>
    <row r="318" spans="6:12">
      <c r="F318" s="7"/>
      <c r="G318" s="7"/>
      <c r="H318" s="7"/>
      <c r="I318" s="7"/>
      <c r="J318" s="7"/>
      <c r="K318" s="7"/>
      <c r="L318" s="7"/>
    </row>
    <row r="319" spans="6:12">
      <c r="F319" s="7"/>
      <c r="G319" s="7"/>
      <c r="H319" s="7"/>
      <c r="I319" s="7"/>
      <c r="J319" s="7"/>
      <c r="K319" s="7"/>
      <c r="L319" s="7"/>
    </row>
    <row r="320" spans="6:12">
      <c r="F320" s="7"/>
      <c r="G320" s="7"/>
      <c r="H320" s="7"/>
      <c r="I320" s="7"/>
      <c r="J320" s="7"/>
      <c r="K320" s="7"/>
      <c r="L320" s="7"/>
    </row>
    <row r="321" spans="6:12">
      <c r="F321" s="7"/>
      <c r="G321" s="7"/>
      <c r="H321" s="7"/>
      <c r="I321" s="7"/>
      <c r="J321" s="7"/>
      <c r="K321" s="7"/>
      <c r="L321" s="7"/>
    </row>
    <row r="322" spans="6:12">
      <c r="F322" s="7"/>
      <c r="G322" s="7"/>
      <c r="H322" s="7"/>
      <c r="I322" s="7"/>
      <c r="J322" s="7"/>
      <c r="K322" s="7"/>
      <c r="L322" s="7"/>
    </row>
    <row r="323" spans="6:12">
      <c r="F323" s="7"/>
      <c r="G323" s="7"/>
      <c r="H323" s="7"/>
      <c r="I323" s="7"/>
      <c r="J323" s="7"/>
      <c r="K323" s="7"/>
      <c r="L323" s="7"/>
    </row>
    <row r="324" spans="6:12">
      <c r="F324" s="7"/>
      <c r="G324" s="7"/>
      <c r="H324" s="7"/>
      <c r="I324" s="7"/>
      <c r="J324" s="7"/>
      <c r="K324" s="7"/>
      <c r="L324" s="7"/>
    </row>
    <row r="325" spans="6:12">
      <c r="F325" s="7"/>
      <c r="G325" s="7"/>
      <c r="H325" s="7"/>
      <c r="I325" s="7"/>
      <c r="J325" s="7"/>
      <c r="K325" s="7"/>
      <c r="L325" s="7"/>
    </row>
    <row r="326" spans="6:12">
      <c r="F326" s="7"/>
      <c r="G326" s="7"/>
      <c r="H326" s="7"/>
      <c r="I326" s="7"/>
      <c r="J326" s="7"/>
      <c r="K326" s="7"/>
      <c r="L326" s="7"/>
    </row>
    <row r="327" spans="6:12">
      <c r="F327" s="7"/>
      <c r="G327" s="7"/>
      <c r="H327" s="7"/>
      <c r="I327" s="7"/>
      <c r="J327" s="7"/>
      <c r="K327" s="7"/>
      <c r="L327" s="7"/>
    </row>
    <row r="328" spans="6:12">
      <c r="F328" s="7"/>
      <c r="G328" s="7"/>
      <c r="H328" s="7"/>
      <c r="I328" s="7"/>
      <c r="J328" s="7"/>
      <c r="K328" s="7"/>
      <c r="L328" s="7"/>
    </row>
    <row r="329" spans="6:12">
      <c r="F329" s="7"/>
      <c r="G329" s="7"/>
      <c r="H329" s="7"/>
      <c r="I329" s="7"/>
      <c r="J329" s="7"/>
      <c r="K329" s="7"/>
      <c r="L329" s="7"/>
    </row>
    <row r="330" spans="6:12">
      <c r="F330" s="7"/>
      <c r="G330" s="7"/>
      <c r="H330" s="7"/>
      <c r="I330" s="7"/>
      <c r="J330" s="7"/>
      <c r="K330" s="7"/>
      <c r="L330" s="7"/>
    </row>
    <row r="331" spans="6:12">
      <c r="F331" s="7"/>
      <c r="G331" s="7"/>
      <c r="H331" s="7"/>
      <c r="I331" s="7"/>
      <c r="J331" s="7"/>
      <c r="K331" s="7"/>
      <c r="L331" s="7"/>
    </row>
    <row r="332" spans="6:12">
      <c r="F332" s="7"/>
      <c r="G332" s="7"/>
      <c r="H332" s="7"/>
      <c r="I332" s="7"/>
      <c r="J332" s="7"/>
      <c r="K332" s="7"/>
      <c r="L332" s="7"/>
    </row>
    <row r="333" spans="6:12">
      <c r="F333" s="7"/>
      <c r="G333" s="7"/>
      <c r="H333" s="7"/>
      <c r="I333" s="7"/>
      <c r="J333" s="7"/>
      <c r="K333" s="7"/>
      <c r="L333" s="7"/>
    </row>
    <row r="334" spans="6:12">
      <c r="F334" s="7"/>
      <c r="G334" s="7"/>
      <c r="H334" s="7"/>
      <c r="I334" s="7"/>
      <c r="J334" s="7"/>
      <c r="K334" s="7"/>
      <c r="L334" s="7"/>
    </row>
    <row r="335" spans="6:12">
      <c r="F335" s="7"/>
      <c r="G335" s="7"/>
      <c r="H335" s="7"/>
      <c r="I335" s="7"/>
      <c r="J335" s="7"/>
      <c r="K335" s="7"/>
      <c r="L335" s="7"/>
    </row>
    <row r="336" spans="6:12">
      <c r="F336" s="7"/>
      <c r="G336" s="7"/>
      <c r="H336" s="7"/>
      <c r="I336" s="7"/>
      <c r="J336" s="7"/>
      <c r="K336" s="7"/>
      <c r="L336" s="7"/>
    </row>
    <row r="337" spans="6:12">
      <c r="F337" s="7"/>
      <c r="G337" s="7"/>
      <c r="H337" s="7"/>
      <c r="I337" s="7"/>
      <c r="J337" s="7"/>
      <c r="K337" s="7"/>
      <c r="L337" s="7"/>
    </row>
    <row r="338" spans="6:12">
      <c r="F338" s="7"/>
      <c r="G338" s="7"/>
      <c r="H338" s="7"/>
      <c r="I338" s="7"/>
      <c r="J338" s="7"/>
      <c r="K338" s="7"/>
      <c r="L338" s="7"/>
    </row>
    <row r="339" spans="6:12">
      <c r="F339" s="7"/>
      <c r="G339" s="7"/>
      <c r="H339" s="7"/>
      <c r="I339" s="7"/>
      <c r="J339" s="7"/>
      <c r="K339" s="7"/>
      <c r="L339" s="7"/>
    </row>
    <row r="340" spans="6:12">
      <c r="F340" s="7"/>
      <c r="G340" s="7"/>
      <c r="H340" s="7"/>
      <c r="I340" s="7"/>
      <c r="J340" s="7"/>
      <c r="K340" s="7"/>
      <c r="L340" s="7"/>
    </row>
    <row r="341" spans="6:12">
      <c r="F341" s="7"/>
      <c r="G341" s="7"/>
      <c r="H341" s="7"/>
      <c r="I341" s="7"/>
      <c r="J341" s="7"/>
      <c r="K341" s="7"/>
      <c r="L341" s="7"/>
    </row>
    <row r="342" spans="6:12">
      <c r="F342" s="7"/>
      <c r="G342" s="7"/>
      <c r="H342" s="7"/>
      <c r="I342" s="7"/>
      <c r="J342" s="7"/>
      <c r="K342" s="7"/>
      <c r="L342" s="7"/>
    </row>
    <row r="343" spans="6:12">
      <c r="F343" s="7"/>
      <c r="G343" s="7"/>
      <c r="H343" s="7"/>
      <c r="I343" s="7"/>
      <c r="J343" s="7"/>
      <c r="K343" s="7"/>
      <c r="L343" s="7"/>
    </row>
    <row r="344" spans="6:12">
      <c r="F344" s="7"/>
      <c r="G344" s="7"/>
      <c r="H344" s="7"/>
      <c r="I344" s="7"/>
      <c r="J344" s="7"/>
      <c r="K344" s="7"/>
      <c r="L344" s="7"/>
    </row>
    <row r="345" spans="6:12">
      <c r="F345" s="7"/>
      <c r="G345" s="7"/>
      <c r="H345" s="7"/>
      <c r="I345" s="7"/>
      <c r="J345" s="7"/>
      <c r="K345" s="7"/>
      <c r="L345" s="7"/>
    </row>
    <row r="346" spans="6:12">
      <c r="F346" s="7"/>
      <c r="G346" s="7"/>
      <c r="H346" s="7"/>
      <c r="I346" s="7"/>
      <c r="J346" s="7"/>
      <c r="K346" s="7"/>
      <c r="L346" s="7"/>
    </row>
    <row r="347" spans="6:12">
      <c r="F347" s="7"/>
      <c r="G347" s="7"/>
      <c r="H347" s="7"/>
      <c r="I347" s="7"/>
      <c r="J347" s="7"/>
      <c r="K347" s="7"/>
      <c r="L347" s="7"/>
    </row>
    <row r="348" spans="6:12">
      <c r="F348" s="7"/>
      <c r="G348" s="7"/>
      <c r="H348" s="7"/>
      <c r="I348" s="7"/>
      <c r="J348" s="7"/>
      <c r="K348" s="7"/>
      <c r="L348" s="7"/>
    </row>
    <row r="349" spans="6:12">
      <c r="F349" s="7"/>
      <c r="G349" s="7"/>
      <c r="H349" s="7"/>
      <c r="I349" s="7"/>
      <c r="J349" s="7"/>
      <c r="K349" s="7"/>
      <c r="L349" s="7"/>
    </row>
    <row r="350" spans="6:12">
      <c r="F350" s="7"/>
      <c r="G350" s="7"/>
      <c r="H350" s="7"/>
      <c r="I350" s="7"/>
      <c r="J350" s="7"/>
      <c r="K350" s="7"/>
      <c r="L350" s="7"/>
    </row>
    <row r="351" spans="6:12">
      <c r="F351" s="7"/>
      <c r="G351" s="7"/>
      <c r="H351" s="7"/>
      <c r="I351" s="7"/>
      <c r="J351" s="7"/>
      <c r="K351" s="7"/>
      <c r="L351" s="7"/>
    </row>
    <row r="352" spans="6:12">
      <c r="F352" s="7"/>
      <c r="G352" s="7"/>
      <c r="H352" s="7"/>
      <c r="I352" s="7"/>
      <c r="J352" s="7"/>
      <c r="K352" s="7"/>
      <c r="L352" s="7"/>
    </row>
    <row r="353" spans="6:12">
      <c r="F353" s="7"/>
      <c r="G353" s="7"/>
      <c r="H353" s="7"/>
      <c r="I353" s="7"/>
      <c r="J353" s="7"/>
      <c r="K353" s="7"/>
      <c r="L353" s="7"/>
    </row>
    <row r="354" spans="6:12">
      <c r="F354" s="7"/>
      <c r="G354" s="7"/>
      <c r="H354" s="7"/>
      <c r="I354" s="7"/>
      <c r="J354" s="7"/>
      <c r="K354" s="7"/>
      <c r="L354" s="7"/>
    </row>
    <row r="355" spans="6:12">
      <c r="F355" s="7"/>
      <c r="G355" s="7"/>
      <c r="H355" s="7"/>
      <c r="I355" s="7"/>
      <c r="J355" s="7"/>
      <c r="K355" s="7"/>
      <c r="L355" s="7"/>
    </row>
    <row r="356" spans="6:12">
      <c r="F356" s="7"/>
      <c r="G356" s="7"/>
      <c r="H356" s="7"/>
      <c r="I356" s="7"/>
      <c r="J356" s="7"/>
      <c r="K356" s="7"/>
      <c r="L356" s="7"/>
    </row>
    <row r="357" spans="6:12">
      <c r="F357" s="7"/>
      <c r="G357" s="7"/>
      <c r="H357" s="7"/>
      <c r="I357" s="7"/>
      <c r="J357" s="7"/>
      <c r="K357" s="7"/>
      <c r="L357" s="7"/>
    </row>
    <row r="358" spans="6:12">
      <c r="F358" s="7"/>
      <c r="G358" s="7"/>
      <c r="H358" s="7"/>
      <c r="I358" s="7"/>
      <c r="J358" s="7"/>
      <c r="K358" s="7"/>
      <c r="L358" s="7"/>
    </row>
    <row r="359" spans="6:12">
      <c r="F359" s="7"/>
      <c r="G359" s="7"/>
      <c r="H359" s="7"/>
      <c r="I359" s="7"/>
      <c r="J359" s="7"/>
      <c r="K359" s="7"/>
      <c r="L359" s="7"/>
    </row>
    <row r="360" spans="6:12">
      <c r="F360" s="7"/>
      <c r="G360" s="7"/>
      <c r="H360" s="7"/>
      <c r="I360" s="7"/>
      <c r="J360" s="7"/>
      <c r="K360" s="7"/>
      <c r="L360" s="7"/>
    </row>
    <row r="361" spans="6:12">
      <c r="F361" s="7"/>
      <c r="G361" s="7"/>
      <c r="H361" s="7"/>
      <c r="I361" s="7"/>
      <c r="J361" s="7"/>
      <c r="K361" s="7"/>
      <c r="L361" s="7"/>
    </row>
    <row r="362" spans="6:12">
      <c r="F362" s="7"/>
      <c r="G362" s="7"/>
      <c r="H362" s="7"/>
      <c r="I362" s="7"/>
      <c r="J362" s="7"/>
      <c r="K362" s="7"/>
      <c r="L362" s="7"/>
    </row>
    <row r="363" spans="6:12">
      <c r="F363" s="7"/>
      <c r="G363" s="7"/>
      <c r="H363" s="7"/>
      <c r="I363" s="7"/>
      <c r="J363" s="7"/>
      <c r="K363" s="7"/>
      <c r="L363" s="7"/>
    </row>
    <row r="364" spans="6:12">
      <c r="F364" s="7"/>
      <c r="G364" s="7"/>
      <c r="H364" s="7"/>
      <c r="I364" s="7"/>
      <c r="J364" s="7"/>
      <c r="K364" s="7"/>
      <c r="L364" s="7"/>
    </row>
    <row r="365" spans="6:12">
      <c r="F365" s="7"/>
      <c r="G365" s="7"/>
      <c r="H365" s="7"/>
      <c r="I365" s="7"/>
      <c r="J365" s="7"/>
      <c r="K365" s="7"/>
      <c r="L365" s="7"/>
    </row>
    <row r="366" spans="6:12">
      <c r="F366" s="7"/>
      <c r="G366" s="7"/>
      <c r="H366" s="7"/>
      <c r="I366" s="7"/>
      <c r="J366" s="7"/>
      <c r="K366" s="7"/>
      <c r="L366" s="7"/>
    </row>
    <row r="367" spans="6:12">
      <c r="F367" s="7"/>
      <c r="G367" s="7"/>
      <c r="H367" s="7"/>
      <c r="I367" s="7"/>
      <c r="J367" s="7"/>
      <c r="K367" s="7"/>
      <c r="L367" s="7"/>
    </row>
    <row r="368" spans="6:12">
      <c r="F368" s="7"/>
      <c r="G368" s="7"/>
      <c r="H368" s="7"/>
      <c r="I368" s="7"/>
      <c r="J368" s="7"/>
      <c r="K368" s="7"/>
      <c r="L368" s="7"/>
    </row>
    <row r="369" spans="6:12">
      <c r="F369" s="7"/>
      <c r="G369" s="7"/>
      <c r="H369" s="7"/>
      <c r="I369" s="7"/>
      <c r="J369" s="7"/>
      <c r="K369" s="7"/>
      <c r="L369" s="7"/>
    </row>
    <row r="370" spans="6:12">
      <c r="F370" s="7"/>
      <c r="G370" s="7"/>
      <c r="H370" s="7"/>
      <c r="I370" s="7"/>
      <c r="J370" s="7"/>
      <c r="K370" s="7"/>
      <c r="L370" s="7"/>
    </row>
    <row r="371" spans="6:12">
      <c r="F371" s="7"/>
      <c r="G371" s="7"/>
      <c r="H371" s="7"/>
      <c r="I371" s="7"/>
      <c r="J371" s="7"/>
      <c r="K371" s="7"/>
      <c r="L371" s="7"/>
    </row>
    <row r="372" spans="6:12">
      <c r="F372" s="7"/>
      <c r="G372" s="7"/>
      <c r="H372" s="7"/>
      <c r="I372" s="7"/>
      <c r="J372" s="7"/>
      <c r="K372" s="7"/>
      <c r="L372" s="7"/>
    </row>
    <row r="373" spans="6:12">
      <c r="F373" s="7"/>
      <c r="G373" s="7"/>
      <c r="H373" s="7"/>
      <c r="I373" s="7"/>
      <c r="J373" s="7"/>
      <c r="K373" s="7"/>
      <c r="L373" s="7"/>
    </row>
    <row r="374" spans="6:12">
      <c r="F374" s="7"/>
      <c r="G374" s="7"/>
      <c r="H374" s="7"/>
      <c r="I374" s="7"/>
      <c r="J374" s="7"/>
      <c r="K374" s="7"/>
      <c r="L374" s="7"/>
    </row>
    <row r="375" spans="6:12">
      <c r="F375" s="7"/>
      <c r="G375" s="7"/>
      <c r="H375" s="7"/>
      <c r="I375" s="7"/>
      <c r="J375" s="7"/>
      <c r="K375" s="7"/>
      <c r="L375" s="7"/>
    </row>
    <row r="376" spans="6:12">
      <c r="F376" s="7"/>
      <c r="G376" s="7"/>
      <c r="H376" s="7"/>
      <c r="I376" s="7"/>
      <c r="J376" s="7"/>
      <c r="K376" s="7"/>
      <c r="L376" s="7"/>
    </row>
    <row r="377" spans="6:12">
      <c r="F377" s="7"/>
      <c r="G377" s="7"/>
      <c r="H377" s="7"/>
      <c r="I377" s="7"/>
      <c r="J377" s="7"/>
      <c r="K377" s="7"/>
      <c r="L377" s="7"/>
    </row>
    <row r="378" spans="6:12">
      <c r="F378" s="7"/>
      <c r="G378" s="7"/>
      <c r="H378" s="7"/>
      <c r="I378" s="7"/>
      <c r="J378" s="7"/>
      <c r="K378" s="7"/>
      <c r="L378" s="7"/>
    </row>
    <row r="379" spans="6:12">
      <c r="F379" s="7"/>
      <c r="G379" s="7"/>
      <c r="H379" s="7"/>
      <c r="I379" s="7"/>
      <c r="J379" s="7"/>
      <c r="K379" s="7"/>
      <c r="L379" s="7"/>
    </row>
    <row r="380" spans="6:12">
      <c r="F380" s="7"/>
      <c r="G380" s="7"/>
      <c r="H380" s="7"/>
      <c r="I380" s="7"/>
      <c r="J380" s="7"/>
      <c r="K380" s="7"/>
      <c r="L380" s="7"/>
    </row>
    <row r="381" spans="6:12">
      <c r="F381" s="7"/>
      <c r="G381" s="7"/>
      <c r="H381" s="7"/>
      <c r="I381" s="7"/>
      <c r="J381" s="7"/>
      <c r="K381" s="7"/>
      <c r="L381" s="7"/>
    </row>
    <row r="382" spans="6:12">
      <c r="F382" s="7"/>
      <c r="G382" s="7"/>
      <c r="H382" s="7"/>
      <c r="I382" s="7"/>
      <c r="J382" s="7"/>
      <c r="K382" s="7"/>
      <c r="L382" s="7"/>
    </row>
    <row r="383" spans="6:12">
      <c r="F383" s="7"/>
      <c r="G383" s="7"/>
      <c r="H383" s="7"/>
      <c r="I383" s="7"/>
      <c r="J383" s="7"/>
      <c r="K383" s="7"/>
      <c r="L383" s="7"/>
    </row>
    <row r="384" spans="6:12">
      <c r="F384" s="7"/>
      <c r="G384" s="7"/>
      <c r="H384" s="7"/>
      <c r="I384" s="7"/>
      <c r="J384" s="7"/>
      <c r="K384" s="7"/>
      <c r="L384" s="7"/>
    </row>
    <row r="385" spans="6:12">
      <c r="F385" s="7"/>
      <c r="G385" s="7"/>
      <c r="H385" s="7"/>
      <c r="I385" s="7"/>
      <c r="J385" s="7"/>
      <c r="K385" s="7"/>
      <c r="L385" s="7"/>
    </row>
    <row r="386" spans="6:12">
      <c r="F386" s="7"/>
      <c r="G386" s="7"/>
      <c r="H386" s="7"/>
      <c r="I386" s="7"/>
      <c r="J386" s="7"/>
      <c r="K386" s="7"/>
      <c r="L386" s="7"/>
    </row>
    <row r="387" spans="6:12">
      <c r="F387" s="7"/>
      <c r="G387" s="7"/>
      <c r="H387" s="7"/>
      <c r="I387" s="7"/>
      <c r="J387" s="7"/>
      <c r="K387" s="7"/>
      <c r="L387" s="7"/>
    </row>
    <row r="388" spans="6:12">
      <c r="F388" s="7"/>
      <c r="G388" s="7"/>
      <c r="H388" s="7"/>
      <c r="I388" s="7"/>
      <c r="J388" s="7"/>
      <c r="K388" s="7"/>
      <c r="L388" s="7"/>
    </row>
    <row r="389" spans="6:12">
      <c r="F389" s="7"/>
      <c r="G389" s="7"/>
      <c r="H389" s="7"/>
      <c r="I389" s="7"/>
      <c r="J389" s="7"/>
      <c r="K389" s="7"/>
      <c r="L389" s="7"/>
    </row>
    <row r="390" spans="6:12">
      <c r="F390" s="7"/>
      <c r="G390" s="7"/>
      <c r="H390" s="7"/>
      <c r="I390" s="7"/>
      <c r="J390" s="7"/>
      <c r="K390" s="7"/>
      <c r="L390" s="7"/>
    </row>
    <row r="391" spans="6:12">
      <c r="F391" s="7"/>
      <c r="G391" s="7"/>
      <c r="H391" s="7"/>
      <c r="I391" s="7"/>
      <c r="J391" s="7"/>
      <c r="K391" s="7"/>
      <c r="L391" s="7"/>
    </row>
    <row r="392" spans="6:12">
      <c r="F392" s="7"/>
      <c r="G392" s="7"/>
      <c r="H392" s="7"/>
      <c r="I392" s="7"/>
      <c r="J392" s="7"/>
      <c r="K392" s="7"/>
      <c r="L392" s="7"/>
    </row>
    <row r="393" spans="6:12">
      <c r="F393" s="7"/>
      <c r="G393" s="7"/>
      <c r="H393" s="7"/>
      <c r="I393" s="7"/>
      <c r="J393" s="7"/>
      <c r="K393" s="7"/>
      <c r="L393" s="7"/>
    </row>
    <row r="394" spans="6:12">
      <c r="F394" s="7"/>
      <c r="G394" s="7"/>
      <c r="H394" s="7"/>
      <c r="I394" s="7"/>
      <c r="J394" s="7"/>
      <c r="K394" s="7"/>
      <c r="L394" s="7"/>
    </row>
    <row r="395" spans="6:12">
      <c r="F395" s="7"/>
      <c r="G395" s="7"/>
      <c r="H395" s="7"/>
      <c r="I395" s="7"/>
      <c r="J395" s="7"/>
      <c r="K395" s="7"/>
      <c r="L395" s="7"/>
    </row>
    <row r="396" spans="6:12">
      <c r="F396" s="7"/>
      <c r="G396" s="7"/>
      <c r="H396" s="7"/>
      <c r="I396" s="7"/>
      <c r="J396" s="7"/>
      <c r="K396" s="7"/>
      <c r="L396" s="7"/>
    </row>
    <row r="397" spans="6:12">
      <c r="F397" s="7"/>
      <c r="G397" s="7"/>
      <c r="H397" s="7"/>
      <c r="I397" s="7"/>
      <c r="J397" s="7"/>
      <c r="K397" s="7"/>
      <c r="L397" s="7"/>
    </row>
    <row r="398" spans="6:12">
      <c r="F398" s="7"/>
      <c r="G398" s="7"/>
      <c r="H398" s="7"/>
      <c r="I398" s="7"/>
      <c r="J398" s="7"/>
      <c r="K398" s="7"/>
      <c r="L398" s="7"/>
    </row>
    <row r="399" spans="6:12">
      <c r="F399" s="7"/>
      <c r="G399" s="7"/>
      <c r="H399" s="7"/>
      <c r="I399" s="7"/>
      <c r="J399" s="7"/>
      <c r="K399" s="7"/>
      <c r="L399" s="7"/>
    </row>
    <row r="400" spans="6:12">
      <c r="F400" s="7"/>
      <c r="G400" s="7"/>
      <c r="H400" s="7"/>
      <c r="I400" s="7"/>
      <c r="J400" s="7"/>
      <c r="K400" s="7"/>
      <c r="L400" s="7"/>
    </row>
    <row r="401" spans="6:12">
      <c r="F401" s="7"/>
      <c r="G401" s="7"/>
      <c r="H401" s="7"/>
      <c r="I401" s="7"/>
      <c r="J401" s="7"/>
      <c r="K401" s="7"/>
      <c r="L401" s="7"/>
    </row>
    <row r="402" spans="6:12">
      <c r="F402" s="7"/>
      <c r="G402" s="7"/>
      <c r="H402" s="7"/>
      <c r="I402" s="7"/>
      <c r="J402" s="7"/>
      <c r="K402" s="7"/>
      <c r="L402" s="7"/>
    </row>
    <row r="403" spans="6:12">
      <c r="F403" s="7"/>
      <c r="G403" s="7"/>
      <c r="H403" s="7"/>
      <c r="I403" s="7"/>
      <c r="J403" s="7"/>
      <c r="K403" s="7"/>
      <c r="L403" s="7"/>
    </row>
    <row r="404" spans="6:12">
      <c r="F404" s="7"/>
      <c r="G404" s="7"/>
      <c r="H404" s="7"/>
      <c r="I404" s="7"/>
      <c r="J404" s="7"/>
      <c r="K404" s="7"/>
      <c r="L404" s="7"/>
    </row>
    <row r="405" spans="6:12">
      <c r="F405" s="7"/>
      <c r="G405" s="7"/>
      <c r="H405" s="7"/>
      <c r="I405" s="7"/>
      <c r="J405" s="7"/>
      <c r="K405" s="7"/>
      <c r="L405" s="7"/>
    </row>
    <row r="406" spans="6:12">
      <c r="F406" s="7"/>
      <c r="G406" s="7"/>
      <c r="H406" s="7"/>
      <c r="I406" s="7"/>
      <c r="J406" s="7"/>
      <c r="K406" s="7"/>
      <c r="L406" s="7"/>
    </row>
    <row r="407" spans="6:12">
      <c r="F407" s="7"/>
      <c r="G407" s="7"/>
      <c r="H407" s="7"/>
      <c r="I407" s="7"/>
      <c r="J407" s="7"/>
      <c r="K407" s="7"/>
      <c r="L407" s="7"/>
    </row>
    <row r="408" spans="6:12">
      <c r="F408" s="7"/>
      <c r="G408" s="7"/>
      <c r="H408" s="7"/>
      <c r="I408" s="7"/>
      <c r="J408" s="7"/>
      <c r="K408" s="7"/>
      <c r="L408" s="7"/>
    </row>
    <row r="409" spans="6:12">
      <c r="F409" s="7"/>
      <c r="G409" s="7"/>
      <c r="H409" s="7"/>
      <c r="I409" s="7"/>
      <c r="J409" s="7"/>
      <c r="K409" s="7"/>
      <c r="L409" s="7"/>
    </row>
    <row r="410" spans="6:12">
      <c r="F410" s="7"/>
      <c r="G410" s="7"/>
      <c r="H410" s="7"/>
      <c r="I410" s="7"/>
      <c r="J410" s="7"/>
      <c r="K410" s="7"/>
      <c r="L410" s="7"/>
    </row>
    <row r="411" spans="6:12">
      <c r="F411" s="7"/>
      <c r="G411" s="7"/>
      <c r="H411" s="7"/>
      <c r="I411" s="7"/>
      <c r="J411" s="7"/>
      <c r="K411" s="7"/>
      <c r="L411" s="7"/>
    </row>
    <row r="412" spans="6:12">
      <c r="F412" s="7"/>
      <c r="G412" s="7"/>
      <c r="H412" s="7"/>
      <c r="I412" s="7"/>
      <c r="J412" s="7"/>
      <c r="K412" s="7"/>
      <c r="L412" s="7"/>
    </row>
    <row r="413" spans="6:12">
      <c r="F413" s="7"/>
      <c r="G413" s="7"/>
      <c r="H413" s="7"/>
      <c r="I413" s="7"/>
      <c r="J413" s="7"/>
      <c r="K413" s="7"/>
      <c r="L413" s="7"/>
    </row>
    <row r="414" spans="6:12">
      <c r="F414" s="7"/>
      <c r="G414" s="7"/>
      <c r="H414" s="7"/>
      <c r="I414" s="7"/>
      <c r="J414" s="7"/>
      <c r="K414" s="7"/>
      <c r="L414" s="7"/>
    </row>
    <row r="415" spans="6:12">
      <c r="F415" s="7"/>
      <c r="G415" s="7"/>
      <c r="H415" s="7"/>
      <c r="I415" s="7"/>
      <c r="J415" s="7"/>
      <c r="K415" s="7"/>
      <c r="L415" s="7"/>
    </row>
    <row r="416" spans="6:12">
      <c r="F416" s="7"/>
      <c r="G416" s="7"/>
      <c r="H416" s="7"/>
      <c r="I416" s="7"/>
      <c r="J416" s="7"/>
      <c r="K416" s="7"/>
      <c r="L416" s="7"/>
    </row>
    <row r="417" spans="6:12">
      <c r="F417" s="7"/>
      <c r="G417" s="7"/>
      <c r="H417" s="7"/>
      <c r="I417" s="7"/>
      <c r="J417" s="7"/>
      <c r="K417" s="7"/>
      <c r="L417" s="7"/>
    </row>
    <row r="418" spans="6:12">
      <c r="F418" s="7"/>
      <c r="G418" s="7"/>
      <c r="H418" s="7"/>
      <c r="I418" s="7"/>
      <c r="J418" s="7"/>
      <c r="K418" s="7"/>
      <c r="L418" s="7"/>
    </row>
    <row r="419" spans="6:12">
      <c r="F419" s="7"/>
      <c r="G419" s="7"/>
      <c r="H419" s="7"/>
      <c r="I419" s="7"/>
      <c r="J419" s="7"/>
      <c r="K419" s="7"/>
      <c r="L419" s="7"/>
    </row>
    <row r="420" spans="6:12">
      <c r="F420" s="7"/>
      <c r="G420" s="7"/>
      <c r="H420" s="7"/>
      <c r="I420" s="7"/>
      <c r="J420" s="7"/>
      <c r="K420" s="7"/>
      <c r="L420" s="7"/>
    </row>
    <row r="421" spans="6:12">
      <c r="F421" s="7"/>
      <c r="G421" s="7"/>
      <c r="H421" s="7"/>
      <c r="I421" s="7"/>
      <c r="J421" s="7"/>
      <c r="K421" s="7"/>
      <c r="L421" s="7"/>
    </row>
    <row r="422" spans="6:12">
      <c r="F422" s="7"/>
      <c r="G422" s="7"/>
      <c r="H422" s="7"/>
      <c r="I422" s="7"/>
      <c r="J422" s="7"/>
      <c r="K422" s="7"/>
      <c r="L422" s="7"/>
    </row>
    <row r="423" spans="6:12">
      <c r="F423" s="7"/>
      <c r="G423" s="7"/>
      <c r="H423" s="7"/>
      <c r="I423" s="7"/>
      <c r="J423" s="7"/>
      <c r="K423" s="7"/>
      <c r="L423" s="7"/>
    </row>
    <row r="424" spans="6:12">
      <c r="F424" s="7"/>
      <c r="G424" s="7"/>
      <c r="H424" s="7"/>
      <c r="I424" s="7"/>
      <c r="J424" s="7"/>
      <c r="K424" s="7"/>
      <c r="L424" s="7"/>
    </row>
    <row r="425" spans="6:12">
      <c r="F425" s="7"/>
      <c r="G425" s="7"/>
      <c r="H425" s="7"/>
      <c r="I425" s="7"/>
      <c r="J425" s="7"/>
      <c r="K425" s="7"/>
      <c r="L425" s="7"/>
    </row>
    <row r="426" spans="6:12">
      <c r="F426" s="7"/>
      <c r="G426" s="7"/>
      <c r="H426" s="7"/>
      <c r="I426" s="7"/>
      <c r="J426" s="7"/>
      <c r="K426" s="7"/>
      <c r="L426" s="7"/>
    </row>
    <row r="427" spans="6:12">
      <c r="F427" s="7"/>
      <c r="G427" s="7"/>
      <c r="H427" s="7"/>
      <c r="I427" s="7"/>
      <c r="J427" s="7"/>
      <c r="K427" s="7"/>
      <c r="L427" s="7"/>
    </row>
    <row r="428" spans="6:12">
      <c r="F428" s="7"/>
      <c r="G428" s="7"/>
      <c r="H428" s="7"/>
      <c r="I428" s="7"/>
      <c r="J428" s="7"/>
      <c r="K428" s="7"/>
      <c r="L428" s="7"/>
    </row>
    <row r="429" spans="6:12">
      <c r="F429" s="7"/>
      <c r="G429" s="7"/>
      <c r="H429" s="7"/>
      <c r="I429" s="7"/>
      <c r="J429" s="7"/>
      <c r="K429" s="7"/>
      <c r="L429" s="7"/>
    </row>
    <row r="430" spans="6:12">
      <c r="F430" s="7"/>
      <c r="G430" s="7"/>
      <c r="H430" s="7"/>
      <c r="I430" s="7"/>
      <c r="J430" s="7"/>
      <c r="K430" s="7"/>
      <c r="L430" s="7"/>
    </row>
    <row r="431" spans="6:12">
      <c r="F431" s="7"/>
      <c r="G431" s="7"/>
      <c r="H431" s="7"/>
      <c r="I431" s="7"/>
      <c r="J431" s="7"/>
      <c r="K431" s="7"/>
      <c r="L431" s="7"/>
    </row>
    <row r="432" spans="6:12">
      <c r="F432" s="7"/>
      <c r="G432" s="7"/>
      <c r="H432" s="7"/>
      <c r="I432" s="7"/>
      <c r="J432" s="7"/>
      <c r="K432" s="7"/>
      <c r="L432" s="7"/>
    </row>
    <row r="433" spans="6:12">
      <c r="F433" s="7"/>
      <c r="G433" s="7"/>
      <c r="H433" s="7"/>
      <c r="I433" s="7"/>
      <c r="J433" s="7"/>
      <c r="K433" s="7"/>
      <c r="L433" s="7"/>
    </row>
    <row r="434" spans="6:12">
      <c r="F434" s="7"/>
      <c r="G434" s="7"/>
      <c r="H434" s="7"/>
      <c r="I434" s="7"/>
      <c r="J434" s="7"/>
      <c r="K434" s="7"/>
      <c r="L434" s="7"/>
    </row>
    <row r="435" spans="6:12">
      <c r="F435" s="7"/>
      <c r="G435" s="7"/>
      <c r="H435" s="7"/>
      <c r="I435" s="7"/>
      <c r="J435" s="7"/>
      <c r="K435" s="7"/>
      <c r="L435" s="7"/>
    </row>
    <row r="436" spans="6:12">
      <c r="F436" s="7"/>
      <c r="G436" s="7"/>
      <c r="H436" s="7"/>
      <c r="I436" s="7"/>
      <c r="J436" s="7"/>
      <c r="K436" s="7"/>
      <c r="L436" s="7"/>
    </row>
    <row r="437" spans="6:12">
      <c r="F437" s="7"/>
      <c r="G437" s="7"/>
      <c r="H437" s="7"/>
      <c r="I437" s="7"/>
      <c r="J437" s="7"/>
      <c r="K437" s="7"/>
      <c r="L437" s="7"/>
    </row>
    <row r="438" spans="6:12">
      <c r="F438" s="7"/>
      <c r="G438" s="7"/>
      <c r="H438" s="7"/>
      <c r="I438" s="7"/>
      <c r="J438" s="7"/>
      <c r="K438" s="7"/>
      <c r="L438" s="7"/>
    </row>
    <row r="439" spans="6:12">
      <c r="F439" s="7"/>
      <c r="G439" s="7"/>
      <c r="H439" s="7"/>
      <c r="I439" s="7"/>
      <c r="J439" s="7"/>
      <c r="K439" s="7"/>
      <c r="L439" s="7"/>
    </row>
    <row r="440" spans="6:12">
      <c r="F440" s="7"/>
      <c r="G440" s="7"/>
      <c r="H440" s="7"/>
      <c r="I440" s="7"/>
      <c r="J440" s="7"/>
      <c r="K440" s="7"/>
      <c r="L440" s="7"/>
    </row>
    <row r="441" spans="6:12">
      <c r="F441" s="7"/>
      <c r="G441" s="7"/>
      <c r="H441" s="7"/>
      <c r="I441" s="7"/>
      <c r="J441" s="7"/>
      <c r="K441" s="7"/>
      <c r="L441" s="7"/>
    </row>
    <row r="442" spans="6:12">
      <c r="F442" s="7"/>
      <c r="G442" s="7"/>
      <c r="H442" s="7"/>
      <c r="I442" s="7"/>
      <c r="J442" s="7"/>
      <c r="K442" s="7"/>
      <c r="L442" s="7"/>
    </row>
    <row r="443" spans="6:12">
      <c r="F443" s="7"/>
      <c r="G443" s="7"/>
      <c r="H443" s="7"/>
      <c r="I443" s="7"/>
      <c r="J443" s="7"/>
      <c r="K443" s="7"/>
      <c r="L443" s="7"/>
    </row>
    <row r="444" spans="6:12">
      <c r="F444" s="7"/>
      <c r="G444" s="7"/>
      <c r="H444" s="7"/>
      <c r="I444" s="7"/>
      <c r="J444" s="7"/>
      <c r="K444" s="7"/>
      <c r="L444" s="7"/>
    </row>
    <row r="445" spans="6:12">
      <c r="F445" s="7"/>
      <c r="G445" s="7"/>
      <c r="H445" s="7"/>
      <c r="I445" s="7"/>
      <c r="J445" s="7"/>
      <c r="K445" s="7"/>
      <c r="L445" s="7"/>
    </row>
    <row r="446" spans="6:12">
      <c r="F446" s="7"/>
      <c r="G446" s="7"/>
      <c r="H446" s="7"/>
      <c r="I446" s="7"/>
      <c r="J446" s="7"/>
      <c r="K446" s="7"/>
      <c r="L446" s="7"/>
    </row>
    <row r="447" spans="6:12">
      <c r="F447" s="7"/>
      <c r="G447" s="7"/>
      <c r="H447" s="7"/>
      <c r="I447" s="7"/>
      <c r="J447" s="7"/>
      <c r="K447" s="7"/>
      <c r="L447" s="7"/>
    </row>
    <row r="448" spans="6:12">
      <c r="F448" s="7"/>
      <c r="G448" s="7"/>
      <c r="H448" s="7"/>
      <c r="I448" s="7"/>
      <c r="J448" s="7"/>
      <c r="K448" s="7"/>
      <c r="L448" s="7"/>
    </row>
    <row r="449" spans="6:12">
      <c r="F449" s="7"/>
      <c r="G449" s="7"/>
      <c r="H449" s="7"/>
      <c r="I449" s="7"/>
      <c r="J449" s="7"/>
      <c r="K449" s="7"/>
      <c r="L449" s="7"/>
    </row>
    <row r="450" spans="6:12">
      <c r="F450" s="7"/>
      <c r="G450" s="7"/>
      <c r="H450" s="7"/>
      <c r="I450" s="7"/>
      <c r="J450" s="7"/>
      <c r="K450" s="7"/>
      <c r="L450" s="7"/>
    </row>
    <row r="451" spans="6:12">
      <c r="F451" s="7"/>
      <c r="G451" s="7"/>
      <c r="H451" s="7"/>
      <c r="I451" s="7"/>
      <c r="J451" s="7"/>
      <c r="K451" s="7"/>
      <c r="L451" s="7"/>
    </row>
    <row r="452" spans="6:12">
      <c r="F452" s="7"/>
      <c r="G452" s="7"/>
      <c r="H452" s="7"/>
      <c r="I452" s="7"/>
      <c r="J452" s="7"/>
      <c r="K452" s="7"/>
      <c r="L452" s="7"/>
    </row>
    <row r="453" spans="6:12">
      <c r="F453" s="7"/>
      <c r="G453" s="7"/>
      <c r="H453" s="7"/>
      <c r="I453" s="7"/>
      <c r="J453" s="7"/>
      <c r="K453" s="7"/>
      <c r="L453" s="7"/>
    </row>
    <row r="454" spans="6:12">
      <c r="F454" s="7"/>
      <c r="G454" s="7"/>
      <c r="H454" s="7"/>
      <c r="I454" s="7"/>
      <c r="J454" s="7"/>
      <c r="K454" s="7"/>
      <c r="L454" s="7"/>
    </row>
    <row r="455" spans="6:12">
      <c r="F455" s="7"/>
      <c r="G455" s="7"/>
      <c r="H455" s="7"/>
      <c r="I455" s="7"/>
      <c r="J455" s="7"/>
      <c r="K455" s="7"/>
      <c r="L455" s="7"/>
    </row>
    <row r="456" spans="6:12">
      <c r="F456" s="7"/>
      <c r="G456" s="7"/>
      <c r="H456" s="7"/>
      <c r="I456" s="7"/>
      <c r="J456" s="7"/>
      <c r="K456" s="7"/>
      <c r="L456" s="7"/>
    </row>
    <row r="457" spans="6:12">
      <c r="F457" s="7"/>
      <c r="G457" s="7"/>
      <c r="H457" s="7"/>
      <c r="I457" s="7"/>
      <c r="J457" s="7"/>
      <c r="K457" s="7"/>
      <c r="L457" s="7"/>
    </row>
    <row r="458" spans="6:12">
      <c r="F458" s="7"/>
      <c r="G458" s="7"/>
      <c r="H458" s="7"/>
      <c r="I458" s="7"/>
      <c r="J458" s="7"/>
      <c r="K458" s="7"/>
      <c r="L458" s="7"/>
    </row>
    <row r="459" spans="6:12">
      <c r="F459" s="7"/>
      <c r="G459" s="7"/>
      <c r="H459" s="7"/>
      <c r="I459" s="7"/>
      <c r="J459" s="7"/>
      <c r="K459" s="7"/>
      <c r="L459" s="7"/>
    </row>
    <row r="460" spans="6:12">
      <c r="F460" s="7"/>
      <c r="G460" s="7"/>
      <c r="H460" s="7"/>
      <c r="I460" s="7"/>
      <c r="J460" s="7"/>
      <c r="K460" s="7"/>
      <c r="L460" s="7"/>
    </row>
    <row r="461" spans="6:12">
      <c r="F461" s="7"/>
      <c r="G461" s="7"/>
      <c r="H461" s="7"/>
      <c r="I461" s="7"/>
      <c r="J461" s="7"/>
      <c r="K461" s="7"/>
      <c r="L461" s="7"/>
    </row>
    <row r="462" spans="6:12">
      <c r="F462" s="7"/>
      <c r="G462" s="7"/>
      <c r="H462" s="7"/>
      <c r="I462" s="7"/>
      <c r="J462" s="7"/>
      <c r="K462" s="7"/>
      <c r="L462" s="7"/>
    </row>
    <row r="463" spans="6:12">
      <c r="F463" s="7"/>
      <c r="G463" s="7"/>
      <c r="H463" s="7"/>
      <c r="I463" s="7"/>
      <c r="J463" s="7"/>
      <c r="K463" s="7"/>
      <c r="L463" s="7"/>
    </row>
    <row r="464" spans="6:12">
      <c r="F464" s="7"/>
      <c r="G464" s="7"/>
      <c r="H464" s="7"/>
      <c r="I464" s="7"/>
      <c r="J464" s="7"/>
      <c r="K464" s="7"/>
      <c r="L464" s="7"/>
    </row>
    <row r="465" spans="6:12">
      <c r="F465" s="7"/>
      <c r="G465" s="7"/>
      <c r="H465" s="7"/>
      <c r="I465" s="7"/>
      <c r="J465" s="7"/>
      <c r="K465" s="7"/>
      <c r="L465" s="7"/>
    </row>
    <row r="466" spans="6:12">
      <c r="F466" s="7"/>
      <c r="G466" s="7"/>
      <c r="H466" s="7"/>
      <c r="I466" s="7"/>
      <c r="J466" s="7"/>
      <c r="K466" s="7"/>
      <c r="L466" s="7"/>
    </row>
    <row r="467" spans="6:12">
      <c r="F467" s="7"/>
      <c r="G467" s="7"/>
      <c r="H467" s="7"/>
      <c r="I467" s="7"/>
      <c r="J467" s="7"/>
      <c r="K467" s="7"/>
      <c r="L467" s="7"/>
    </row>
    <row r="468" spans="6:12">
      <c r="F468" s="7"/>
      <c r="G468" s="7"/>
      <c r="H468" s="7"/>
      <c r="I468" s="7"/>
      <c r="J468" s="7"/>
      <c r="K468" s="7"/>
      <c r="L468" s="7"/>
    </row>
    <row r="469" spans="6:12">
      <c r="F469" s="7"/>
      <c r="G469" s="7"/>
      <c r="H469" s="7"/>
      <c r="I469" s="7"/>
      <c r="J469" s="7"/>
      <c r="K469" s="7"/>
      <c r="L469" s="7"/>
    </row>
    <row r="470" spans="6:12">
      <c r="F470" s="7"/>
      <c r="G470" s="7"/>
      <c r="H470" s="7"/>
      <c r="I470" s="7"/>
      <c r="J470" s="7"/>
      <c r="K470" s="7"/>
      <c r="L470" s="7"/>
    </row>
    <row r="471" spans="6:12">
      <c r="F471" s="7"/>
      <c r="G471" s="7"/>
      <c r="H471" s="7"/>
      <c r="I471" s="7"/>
      <c r="J471" s="7"/>
      <c r="K471" s="7"/>
      <c r="L471" s="7"/>
    </row>
    <row r="472" spans="6:12">
      <c r="F472" s="7"/>
      <c r="G472" s="7"/>
      <c r="H472" s="7"/>
      <c r="I472" s="7"/>
      <c r="J472" s="7"/>
      <c r="K472" s="7"/>
      <c r="L472" s="7"/>
    </row>
    <row r="473" spans="6:12">
      <c r="F473" s="7"/>
      <c r="G473" s="7"/>
      <c r="H473" s="7"/>
      <c r="I473" s="7"/>
      <c r="J473" s="7"/>
      <c r="K473" s="7"/>
      <c r="L473" s="7"/>
    </row>
    <row r="474" spans="6:12">
      <c r="F474" s="7"/>
      <c r="G474" s="7"/>
      <c r="H474" s="7"/>
      <c r="I474" s="7"/>
      <c r="J474" s="7"/>
      <c r="K474" s="7"/>
      <c r="L474" s="7"/>
    </row>
    <row r="475" spans="6:12">
      <c r="F475" s="7"/>
      <c r="G475" s="7"/>
      <c r="H475" s="7"/>
      <c r="I475" s="7"/>
      <c r="J475" s="7"/>
      <c r="K475" s="7"/>
      <c r="L475" s="7"/>
    </row>
    <row r="476" spans="6:12">
      <c r="F476" s="7"/>
      <c r="G476" s="7"/>
      <c r="H476" s="7"/>
      <c r="I476" s="7"/>
      <c r="J476" s="7"/>
      <c r="K476" s="7"/>
      <c r="L476" s="7"/>
    </row>
    <row r="477" spans="6:12">
      <c r="F477" s="7"/>
      <c r="G477" s="7"/>
      <c r="H477" s="7"/>
      <c r="I477" s="7"/>
      <c r="J477" s="7"/>
      <c r="K477" s="7"/>
      <c r="L477" s="7"/>
    </row>
    <row r="478" spans="6:12">
      <c r="F478" s="7"/>
      <c r="G478" s="7"/>
      <c r="H478" s="7"/>
      <c r="I478" s="7"/>
      <c r="J478" s="7"/>
      <c r="K478" s="7"/>
      <c r="L478" s="7"/>
    </row>
    <row r="479" spans="6:12">
      <c r="F479" s="7"/>
      <c r="G479" s="7"/>
      <c r="H479" s="7"/>
      <c r="I479" s="7"/>
      <c r="J479" s="7"/>
      <c r="K479" s="7"/>
      <c r="L479" s="7"/>
    </row>
    <row r="480" spans="6:12">
      <c r="F480" s="7"/>
      <c r="G480" s="7"/>
      <c r="H480" s="7"/>
      <c r="I480" s="7"/>
      <c r="J480" s="7"/>
      <c r="K480" s="7"/>
      <c r="L480" s="7"/>
    </row>
    <row r="481" spans="6:12">
      <c r="F481" s="7"/>
      <c r="G481" s="7"/>
      <c r="H481" s="7"/>
      <c r="I481" s="7"/>
      <c r="J481" s="7"/>
      <c r="K481" s="7"/>
      <c r="L481" s="7"/>
    </row>
    <row r="482" spans="6:12">
      <c r="F482" s="7"/>
      <c r="G482" s="7"/>
      <c r="H482" s="7"/>
      <c r="I482" s="7"/>
      <c r="J482" s="7"/>
      <c r="K482" s="7"/>
      <c r="L482" s="7"/>
    </row>
    <row r="483" spans="6:12">
      <c r="F483" s="7"/>
      <c r="G483" s="7"/>
      <c r="H483" s="7"/>
      <c r="I483" s="7"/>
      <c r="J483" s="7"/>
      <c r="K483" s="7"/>
      <c r="L483" s="7"/>
    </row>
    <row r="484" spans="6:12">
      <c r="F484" s="7"/>
      <c r="G484" s="7"/>
      <c r="H484" s="7"/>
      <c r="I484" s="7"/>
      <c r="J484" s="7"/>
      <c r="K484" s="7"/>
      <c r="L484" s="7"/>
    </row>
    <row r="485" spans="6:12">
      <c r="F485" s="7"/>
      <c r="G485" s="7"/>
      <c r="H485" s="7"/>
      <c r="I485" s="7"/>
      <c r="J485" s="7"/>
      <c r="K485" s="7"/>
      <c r="L485" s="7"/>
    </row>
    <row r="486" spans="6:12">
      <c r="F486" s="7"/>
      <c r="G486" s="7"/>
      <c r="H486" s="7"/>
      <c r="I486" s="7"/>
      <c r="J486" s="7"/>
      <c r="K486" s="7"/>
      <c r="L486" s="7"/>
    </row>
    <row r="487" spans="6:12">
      <c r="F487" s="7"/>
      <c r="G487" s="7"/>
      <c r="H487" s="7"/>
      <c r="I487" s="7"/>
      <c r="J487" s="7"/>
      <c r="K487" s="7"/>
      <c r="L487" s="7"/>
    </row>
    <row r="488" spans="6:12">
      <c r="F488" s="7"/>
      <c r="G488" s="7"/>
      <c r="H488" s="7"/>
      <c r="I488" s="7"/>
      <c r="J488" s="7"/>
      <c r="K488" s="7"/>
      <c r="L488" s="7"/>
    </row>
    <row r="489" spans="6:12">
      <c r="F489" s="7"/>
      <c r="G489" s="7"/>
      <c r="H489" s="7"/>
      <c r="I489" s="7"/>
      <c r="J489" s="7"/>
      <c r="K489" s="7"/>
      <c r="L489" s="7"/>
    </row>
    <row r="490" spans="6:12">
      <c r="F490" s="7"/>
      <c r="G490" s="7"/>
      <c r="H490" s="7"/>
      <c r="I490" s="7"/>
      <c r="J490" s="7"/>
      <c r="K490" s="7"/>
      <c r="L490" s="7"/>
    </row>
    <row r="491" spans="6:12">
      <c r="F491" s="7"/>
      <c r="G491" s="7"/>
      <c r="H491" s="7"/>
      <c r="I491" s="7"/>
      <c r="J491" s="7"/>
      <c r="K491" s="7"/>
      <c r="L491" s="7"/>
    </row>
    <row r="492" spans="6:12">
      <c r="F492" s="7"/>
      <c r="G492" s="7"/>
      <c r="H492" s="7"/>
      <c r="I492" s="7"/>
      <c r="J492" s="7"/>
      <c r="K492" s="7"/>
      <c r="L492" s="7"/>
    </row>
    <row r="493" spans="6:12">
      <c r="F493" s="7"/>
      <c r="G493" s="7"/>
      <c r="H493" s="7"/>
      <c r="I493" s="7"/>
      <c r="J493" s="7"/>
      <c r="K493" s="7"/>
      <c r="L493" s="7"/>
    </row>
    <row r="494" spans="6:12">
      <c r="F494" s="7"/>
      <c r="G494" s="7"/>
      <c r="H494" s="7"/>
      <c r="I494" s="7"/>
      <c r="J494" s="7"/>
      <c r="K494" s="7"/>
      <c r="L494" s="7"/>
    </row>
    <row r="495" spans="6:12">
      <c r="F495" s="7"/>
      <c r="G495" s="7"/>
      <c r="H495" s="7"/>
      <c r="I495" s="7"/>
      <c r="J495" s="7"/>
      <c r="K495" s="7"/>
      <c r="L495" s="7"/>
    </row>
    <row r="496" spans="6:12">
      <c r="F496" s="7"/>
      <c r="G496" s="7"/>
      <c r="H496" s="7"/>
      <c r="I496" s="7"/>
      <c r="J496" s="7"/>
      <c r="K496" s="7"/>
      <c r="L496" s="7"/>
    </row>
    <row r="497" spans="6:12">
      <c r="F497" s="7"/>
      <c r="G497" s="7"/>
      <c r="H497" s="7"/>
      <c r="I497" s="7"/>
      <c r="J497" s="7"/>
      <c r="K497" s="7"/>
      <c r="L497" s="7"/>
    </row>
    <row r="498" spans="6:12">
      <c r="F498" s="7"/>
      <c r="G498" s="7"/>
      <c r="H498" s="7"/>
      <c r="I498" s="7"/>
      <c r="J498" s="7"/>
      <c r="K498" s="7"/>
      <c r="L498" s="7"/>
    </row>
    <row r="499" spans="6:12">
      <c r="F499" s="7"/>
      <c r="G499" s="7"/>
      <c r="H499" s="7"/>
      <c r="I499" s="7"/>
      <c r="J499" s="7"/>
      <c r="K499" s="7"/>
      <c r="L499" s="7"/>
    </row>
    <row r="500" spans="6:12">
      <c r="F500" s="7"/>
      <c r="G500" s="7"/>
      <c r="H500" s="7"/>
      <c r="I500" s="7"/>
      <c r="J500" s="7"/>
      <c r="K500" s="7"/>
      <c r="L500" s="7"/>
    </row>
    <row r="501" spans="6:12">
      <c r="F501" s="7"/>
      <c r="G501" s="7"/>
      <c r="H501" s="7"/>
      <c r="I501" s="7"/>
      <c r="J501" s="7"/>
      <c r="K501" s="7"/>
      <c r="L501" s="7"/>
    </row>
    <row r="502" spans="6:12">
      <c r="F502" s="7"/>
      <c r="G502" s="7"/>
      <c r="H502" s="7"/>
      <c r="I502" s="7"/>
      <c r="J502" s="7"/>
      <c r="K502" s="7"/>
      <c r="L502" s="7"/>
    </row>
    <row r="503" spans="6:12">
      <c r="F503" s="7"/>
      <c r="G503" s="7"/>
      <c r="H503" s="7"/>
      <c r="I503" s="7"/>
      <c r="J503" s="7"/>
      <c r="K503" s="7"/>
      <c r="L503" s="7"/>
    </row>
    <row r="504" spans="6:12">
      <c r="F504" s="7"/>
      <c r="G504" s="7"/>
      <c r="H504" s="7"/>
      <c r="I504" s="7"/>
      <c r="J504" s="7"/>
      <c r="K504" s="7"/>
      <c r="L504" s="7"/>
    </row>
    <row r="505" spans="6:12">
      <c r="F505" s="7"/>
      <c r="G505" s="7"/>
      <c r="H505" s="7"/>
      <c r="I505" s="7"/>
      <c r="J505" s="7"/>
      <c r="K505" s="7"/>
      <c r="L505" s="7"/>
    </row>
    <row r="506" spans="6:12">
      <c r="F506" s="7"/>
      <c r="G506" s="7"/>
      <c r="H506" s="7"/>
      <c r="I506" s="7"/>
      <c r="J506" s="7"/>
      <c r="K506" s="7"/>
      <c r="L506" s="7"/>
    </row>
    <row r="507" spans="6:12">
      <c r="F507" s="7"/>
      <c r="G507" s="7"/>
      <c r="H507" s="7"/>
      <c r="I507" s="7"/>
      <c r="J507" s="7"/>
      <c r="K507" s="7"/>
      <c r="L507" s="7"/>
    </row>
  </sheetData>
  <mergeCells count="15">
    <mergeCell ref="K9:K10"/>
    <mergeCell ref="L9:L10"/>
    <mergeCell ref="B9:B10"/>
    <mergeCell ref="C9:C10"/>
    <mergeCell ref="D9:D10"/>
    <mergeCell ref="E9:E10"/>
    <mergeCell ref="F9:F10"/>
    <mergeCell ref="B6:J6"/>
    <mergeCell ref="B1:J1"/>
    <mergeCell ref="B2:J2"/>
    <mergeCell ref="B4:J4"/>
    <mergeCell ref="C288:D288"/>
    <mergeCell ref="C287:D287"/>
    <mergeCell ref="B263:D263"/>
    <mergeCell ref="B264:D264"/>
  </mergeCells>
  <phoneticPr fontId="0" type="noConversion"/>
  <conditionalFormatting sqref="G13:I45 G48:I100 G103:I123 G126:I161 G164:I165 G180:I204 G207:I262 F265:F269 F271 F273 F275:F276 F279 G168:I177">
    <cfRule type="containsBlanks" dxfId="0" priority="3">
      <formula>LEN(TRIM(F13))=0</formula>
    </cfRule>
  </conditionalFormatting>
  <pageMargins left="0.82677165354330717" right="0.39370078740157483" top="0.47244094488188981" bottom="0.39370078740157483" header="0" footer="0.27559055118110237"/>
  <pageSetup paperSize="9" scale="97" fitToHeight="0" orientation="landscape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Sheet1</vt:lpstr>
      <vt:lpstr>Koeficientai</vt:lpstr>
      <vt:lpstr>Sheet1!Print_Titles</vt:lpstr>
    </vt:vector>
  </TitlesOfParts>
  <Company>UAB 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Bronius Lasinskas</cp:lastModifiedBy>
  <cp:lastPrinted>2019-02-22T15:25:15Z</cp:lastPrinted>
  <dcterms:created xsi:type="dcterms:W3CDTF">2004-10-14T07:30:02Z</dcterms:created>
  <dcterms:modified xsi:type="dcterms:W3CDTF">2019-04-10T09:27:44Z</dcterms:modified>
</cp:coreProperties>
</file>