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Dalyvavimas\2019\17_Klaipedos_universitetine_ligonine_audiniai_03_19\Pasiulymas\"/>
    </mc:Choice>
  </mc:AlternateContent>
  <bookViews>
    <workbookView xWindow="0" yWindow="0" windowWidth="19200" windowHeight="5700"/>
  </bookViews>
  <sheets>
    <sheet name="Sheet1" sheetId="1" r:id="rId1"/>
  </sheets>
  <definedNames>
    <definedName name="_xlnm.Print_Area" localSheetId="0">Sheet1!$A$1:$Q$103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8" i="1" l="1"/>
  <c r="M96" i="1"/>
  <c r="M92" i="1"/>
  <c r="M88" i="1"/>
  <c r="M85" i="1"/>
  <c r="M83" i="1"/>
  <c r="M79" i="1"/>
  <c r="M75" i="1"/>
  <c r="M71" i="1"/>
  <c r="M66" i="1"/>
  <c r="M61" i="1"/>
  <c r="M56" i="1"/>
  <c r="M51" i="1"/>
  <c r="M42" i="1"/>
  <c r="M46" i="1"/>
  <c r="M38" i="1"/>
  <c r="M34" i="1"/>
  <c r="M30" i="1"/>
  <c r="M26" i="1"/>
  <c r="M100" i="1" l="1"/>
  <c r="M14" i="1"/>
  <c r="L14" i="1"/>
  <c r="K14" i="1"/>
  <c r="L98" i="1" l="1"/>
  <c r="L96" i="1"/>
  <c r="L92" i="1"/>
  <c r="K88" i="1"/>
  <c r="L88" i="1"/>
  <c r="L85" i="1"/>
  <c r="K83" i="1"/>
  <c r="L83" i="1"/>
  <c r="K79" i="1"/>
  <c r="L79" i="1"/>
  <c r="K75" i="1"/>
  <c r="K71" i="1"/>
  <c r="L71" i="1"/>
  <c r="K66" i="1"/>
  <c r="L66" i="1"/>
  <c r="K61" i="1"/>
  <c r="L61" i="1"/>
  <c r="K56" i="1"/>
  <c r="L56" i="1"/>
  <c r="K51" i="1"/>
  <c r="L51" i="1"/>
  <c r="K46" i="1"/>
  <c r="L46" i="1"/>
  <c r="K42" i="1"/>
  <c r="L42" i="1"/>
  <c r="K38" i="1"/>
  <c r="L38" i="1"/>
  <c r="K34" i="1"/>
  <c r="L34" i="1"/>
  <c r="K30" i="1"/>
  <c r="L30" i="1"/>
  <c r="K26" i="1"/>
  <c r="L26" i="1"/>
  <c r="K22" i="1"/>
  <c r="L22" i="1"/>
  <c r="M22" i="1"/>
  <c r="K18" i="1"/>
  <c r="L18" i="1"/>
  <c r="M18" i="1"/>
  <c r="J18" i="1" l="1"/>
  <c r="J22" i="1"/>
  <c r="J26" i="1"/>
  <c r="J30" i="1"/>
  <c r="J34" i="1"/>
  <c r="J38" i="1"/>
  <c r="J42" i="1"/>
  <c r="J46" i="1"/>
  <c r="J51" i="1"/>
  <c r="J56" i="1"/>
  <c r="J61" i="1"/>
  <c r="J66" i="1"/>
  <c r="J71" i="1"/>
  <c r="J75" i="1"/>
  <c r="L75" i="1" s="1"/>
  <c r="J79" i="1"/>
  <c r="J83" i="1"/>
  <c r="J85" i="1"/>
  <c r="J88" i="1"/>
  <c r="J92" i="1"/>
  <c r="J96" i="1"/>
  <c r="J98" i="1"/>
  <c r="J14" i="1"/>
  <c r="N12" i="1" l="1"/>
  <c r="N98" i="1" l="1"/>
  <c r="N96" i="1" l="1"/>
  <c r="N92" i="1"/>
  <c r="N88" i="1"/>
  <c r="N85" i="1"/>
  <c r="N83" i="1"/>
  <c r="N79" i="1"/>
  <c r="N75" i="1"/>
  <c r="N71" i="1"/>
  <c r="N66" i="1"/>
  <c r="N61" i="1"/>
  <c r="N56" i="1"/>
  <c r="N51" i="1"/>
  <c r="N46" i="1"/>
  <c r="N42" i="1"/>
  <c r="N38" i="1"/>
  <c r="N34" i="1"/>
  <c r="N30" i="1"/>
  <c r="N26" i="1"/>
  <c r="N22" i="1"/>
  <c r="N18" i="1"/>
  <c r="N14" i="1"/>
</calcChain>
</file>

<file path=xl/sharedStrings.xml><?xml version="1.0" encoding="utf-8"?>
<sst xmlns="http://schemas.openxmlformats.org/spreadsheetml/2006/main" count="399" uniqueCount="276">
  <si>
    <t>Eil. Nr.</t>
  </si>
  <si>
    <t>Produkto pavadinimas</t>
  </si>
  <si>
    <t>Minimali rodiklio reikšmė</t>
  </si>
  <si>
    <t>1</t>
  </si>
  <si>
    <t>2</t>
  </si>
  <si>
    <t>Pristatymo laikas</t>
  </si>
  <si>
    <t>Galiojimo laikas</t>
  </si>
  <si>
    <t>Ne mažiau nei 6 mėn. nuo pateikimo dienos.</t>
  </si>
  <si>
    <t>Bendrieji reikalavimai</t>
  </si>
  <si>
    <t>CE atitiktis</t>
  </si>
  <si>
    <t>Produktai turi atitikti CE 98/79 direktyvos reikalavimus medicinos gaminiams, naudojamiems in vitro diagnostikai. Pateikti gamintojo atitikties deklaracijų kopijas.</t>
  </si>
  <si>
    <t>Paskirtis</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</si>
  <si>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pasilieka teisę prekių kiekį didinti arba mažinti, tačiau tokiu atveju, perkamų prekių kiekis negali būti viršytas daugiau kaip 30 procentų. Perkančioji organizacija neįsipareigoja išpirkti viso prekių kiekio</t>
  </si>
  <si>
    <t>I. Diagnostiniai reagentai ir priemonės, skirtos darbui su ligoninės turima automatizuota audinių patologijos diagnostikos sistema</t>
  </si>
  <si>
    <t>Gamintojas, komercinis siūlomos prekės pavadinimas</t>
  </si>
  <si>
    <t>1.</t>
  </si>
  <si>
    <t>Reagentų ir priemonių pateikimo forma</t>
  </si>
  <si>
    <t>1. Visi diagnostiniai reagentai, išskyrus skiediklius,  turi būti pateikti su RFID registracijos kortele, kad būtų galima kontroliuoti reagentų susinaudojimą, partijos nr., galiojimo datą, kiekių likučius. Visi diagnostiniai reagentai turi būti pateikti originaliose gamintojo pakuotėse.
2. Detektavimo sistemos, kontrastinio dažymo reagentai turi būti paruošti naudojimui išvengiant skiedimo metu galimų klaidų.
3. Objektiniai stikleliai turi būti su teigiamu elektrostatiniu krūviu, tai yra padengti poli-L-lizinu, kad viso dažymo metu nenusiplautų audiniai nuo stiklelio.</t>
  </si>
  <si>
    <t>Ne vėliau nei per 3 sav. nuo užsakymo pateikimo dienos.</t>
  </si>
  <si>
    <t>1.1</t>
  </si>
  <si>
    <t>Deparafinizavimo reagentas</t>
  </si>
  <si>
    <t>Fasuotė</t>
  </si>
  <si>
    <t>Pageidaujama fasuotė ne mažiau nei 2 l, skirta atlikti ne mažiau nei 650 testų.</t>
  </si>
  <si>
    <t>1.1.1</t>
  </si>
  <si>
    <t xml:space="preserve">...................
Reagentai ir/ar papildomos priemonės, reikalingos tyrimui atlikti su siūloma automatizuota audinių patologijos
diagnostikos tyrimų sistema 
 (toliau – sistema ) 
(įrašyti tikslius pavadinimus)
</t>
  </si>
  <si>
    <t xml:space="preserve"> </t>
  </si>
  <si>
    <t>1.2</t>
  </si>
  <si>
    <t>Citratinio buferio koncentratas</t>
  </si>
  <si>
    <t>Natrio chlorido ir natrio citrato buferinis tirpalas turi būti skirtas naudoti koregavimo plovimo metu ir plauti objektinius stiklelius tarp dažymo žingsnių.</t>
  </si>
  <si>
    <t>Pageidaujama fasuotė ne mažiau nei 2 l, skirta atlikti ne mažiau nei 1100 testų.</t>
  </si>
  <si>
    <t>1.2.1</t>
  </si>
  <si>
    <t xml:space="preserve">...................
Reagentai ir/ar papildomos priemonės, reikalingos tyrimui atlikti su siūloma  sistema 
(įrašyti tikslius pavadinimus)
</t>
  </si>
  <si>
    <t>1.3</t>
  </si>
  <si>
    <t xml:space="preserve">Šarminis kondicionavimo reagentas </t>
  </si>
  <si>
    <t>Ląstelių kondicionavimo reagentas turi būti buferinis tirpalas Tris pagrindu, kurio pH 8,4 ± 0,1 . Skirtas aukštesnėse temperatūrose hidrolizuoti kovalentinius ryšius.</t>
  </si>
  <si>
    <t>Pageidaujama fasuotė ne mažiau nei 2 l, skirta atlikti ne mažiau nei 500 testų.</t>
  </si>
  <si>
    <t>1.3.1</t>
  </si>
  <si>
    <t>1.4</t>
  </si>
  <si>
    <t>Rūgštinis Kondicionavimo reagentas</t>
  </si>
  <si>
    <t>iki 8 pak.</t>
  </si>
  <si>
    <t>2.000 tyrimų</t>
  </si>
  <si>
    <t>Ląstelių kondicionavimo reagentas turi būti citratinis buferis, kurio pH 6,0 ± 0,1. Skirtas aukštesnėse temperatūrose hidrolizuoti kovalentinius ryšius</t>
  </si>
  <si>
    <t>Pageidaujama fasuotė ne mažiau nei 1 l, skirta atlikti ne mažiau nei 250 testų.</t>
  </si>
  <si>
    <t>1.4.1</t>
  </si>
  <si>
    <t>1.5</t>
  </si>
  <si>
    <t>Proteazė</t>
  </si>
  <si>
    <t>iki 2 pak.</t>
  </si>
  <si>
    <t>500 tyrimų</t>
  </si>
  <si>
    <t>Endopeptidazė turi būti serino proteazė, skaidanti baltymus audinio pjūvyje ir sudaranti sąlygas pirminiams antikūnams atpažinti ir susirišti su epitopu (-ais).</t>
  </si>
  <si>
    <t>Pageidaujama fasuotė ne mažiau nei 25 ml, skirta atlikti ne mažiau nei 250 testų.</t>
  </si>
  <si>
    <t>1.5.1</t>
  </si>
  <si>
    <t>1.6</t>
  </si>
  <si>
    <t>Dengimo skystis turi būti skirtas sudaryti barjerą tarp vandeninių reagentų ir oro, užkirsdamas kelią garavimui, taip suteikdamas stabilią vandeninę aplinką IHC/ISH reakcijoms.</t>
  </si>
  <si>
    <t>Pageidaujama fasuotė ne mažiau nei 2 l, skirta atlikti ne mažiau nei 85 testų.</t>
  </si>
  <si>
    <t>1.6.1</t>
  </si>
  <si>
    <t>1.7</t>
  </si>
  <si>
    <t>Buferinio tirpalo koncentratas</t>
  </si>
  <si>
    <t>Reakcijos buferio koncentratas turi būti  buferinis tirpalas Tris pagrindu, kurio pH 7,6 ± 0,2. Reagentas turi būti skirtas plauti objektinius stiklelius ir suteikti stabilią vandeninę aplinką IHC/ISH reakcijoms.</t>
  </si>
  <si>
    <t>Pageidaujama fasuotė ne mažiau nei 2 l, skirta atlikti ne mažiau nei 250 testų.</t>
  </si>
  <si>
    <t>1.7.1</t>
  </si>
  <si>
    <t>1.8</t>
  </si>
  <si>
    <t>Hematoksilinas</t>
  </si>
  <si>
    <t>Hematoksilino kontrastinio dažo reagentas turi būti modifikuotas Mayerio hematoksilinas, skirtas dažyti ląstelių branduolius ant objektinių stiklelių.</t>
  </si>
  <si>
    <t>Pageidaujama fasuotė ne mažiau nei 25 ml, skirta atlikti  ne mažiau nei 250 testų.</t>
  </si>
  <si>
    <t>1.8.1</t>
  </si>
  <si>
    <t>1.9</t>
  </si>
  <si>
    <t>Melsvinimo reagentas</t>
  </si>
  <si>
    <t>Melsvinimo reagentas turi būti vandeninis buferinis ličio karbonato tirpalas, skirtas hematoksilinu nudažytų pjūvių blukinimui ant objektinio stiklelio.</t>
  </si>
  <si>
    <t>1.9.1</t>
  </si>
  <si>
    <t>1.10</t>
  </si>
  <si>
    <t>Dviejų pakopų DAB detekcijos rinkinys</t>
  </si>
  <si>
    <t>DAB detekcijos rinkinys turi būti netiesioginė multimerinė dviejų pakopų detekcijos sistema be biotino, nustatanti pelės IgG, pelės IgM ir triušio polikloninius pirminius antikūnus.</t>
  </si>
  <si>
    <t>Sudėtis</t>
  </si>
  <si>
    <t>Detektavimo rinkinio sudėtyje turi būti 3,0 ± 0,1 %  ir 0,04 ± 0,01 % vandenilio peroksido tirpalai, su krienų peroksidaze sujungas antrinis antikūnas, DAB tirpalas ir vario sulfato tirpalas.</t>
  </si>
  <si>
    <t>Detekcijos rinkinio turi pakakti atlikti  ne mažiau nei 250 testų.</t>
  </si>
  <si>
    <t>1.10.1</t>
  </si>
  <si>
    <t>1.11</t>
  </si>
  <si>
    <t>Trijų pakopų DAB detekcijos rinkinys</t>
  </si>
  <si>
    <t>iki 4 pak.</t>
  </si>
  <si>
    <t>DAB detekcijos rinkinys turi būti netiesioginė multimerinė trijų pakopų detekcijos sistema be biotinino , skirta nustatytii pelės IgG, pelės IgM ir triušio pirminius antikūnus.</t>
  </si>
  <si>
    <t>Rinkinyje turi būti 3,0 ± 0,1 % ir 0,04 ± 0,01 % vandenilio peroksido tirpalai, antrinis antikūnas su nebiologiniu haptenu,  pelės monokloninis tretinis antikūnas prieš nebiologinį hapteną su krienų peroksidaze, DAB tirpalas ir vario sulfato tirpalas.</t>
  </si>
  <si>
    <t>Pageidaujama, kad detekcijos rinkinio pakaktų atlikti ne mažiau nei 250 testų.</t>
  </si>
  <si>
    <t>1.11.1</t>
  </si>
  <si>
    <t>1.12</t>
  </si>
  <si>
    <t>Šarminės fosfatazės su raudonu chromogenu detekcijos rinkinys</t>
  </si>
  <si>
    <t>Šarminės fosfatazės su raudonu chromogenu detekcijos rinkinys turi būti netiesioginė multimerinė dviejų pakopų detekcijos sistema be biotino, nustatanti pelės IgG, pelės IgM ir triušio polikloninius pirminius antikūnus.</t>
  </si>
  <si>
    <t>Detektavimo rinkinio sudėtyje turi būti su šarmine fosfataze sujungtas antrinis antikūnas, dvikomponentis Fast Red dažas, naftolis ir stipriklis.</t>
  </si>
  <si>
    <t>Pageidaujama, kad detekcijos rinkinio pakaktų atlikti ne
 mažiau nei 250 testų.</t>
  </si>
  <si>
    <t>1.12.1</t>
  </si>
  <si>
    <t>1.13</t>
  </si>
  <si>
    <t>Amplifikacijos rinkinyje turi būti triušio anti-pelės IgG sunkiosios ir lengvosios grandinės ir pelės anti-triušio IgG sunkiosios grandinės, kurios jungtųsi prie pirminio antikūno.</t>
  </si>
  <si>
    <t>Pageidaujama, kad amplifikacijos rinkinio pakaktų atlikti ne mažiau nei 100 testų.</t>
  </si>
  <si>
    <t>1.13.1</t>
  </si>
  <si>
    <t>1.14</t>
  </si>
  <si>
    <t>Etiketės</t>
  </si>
  <si>
    <t>Etiketės turi būti skirtos stikliukų žymėjimui juostiniais kodais. Etiketės turi būti atsparios aukštai temperatūrai ir cheminių reagentų poveikiui.</t>
  </si>
  <si>
    <t>Pageidaujama fasuotė ne mažiau nei 2.500 vnt.</t>
  </si>
  <si>
    <t>1.14.1</t>
  </si>
  <si>
    <t>1.15</t>
  </si>
  <si>
    <t>Juostelė spausdintuvui</t>
  </si>
  <si>
    <t xml:space="preserve">Dažanti juostelė, turi būti skirta spausdinti juostinius kodus.
</t>
  </si>
  <si>
    <t>Pageidaujama, kad juostelės užtektų ne mažiau nei 2.500 tyrimų</t>
  </si>
  <si>
    <t>1.15.1</t>
  </si>
  <si>
    <t>1.16</t>
  </si>
  <si>
    <t>Konteineriai arba dozatoriai papildomiems reagentams kartu su registravimo 
kortele</t>
  </si>
  <si>
    <t>Konteineris arba dozatorius turi būti skirtas papildomiems reagentams, naudojamiems imunohistocheminio dažymo metu. Jie turi būti pateikti kartu su RFID registracijos kortele, kad būtų galima kontroliuoti reagentų susinaudojimą, partijos nr., galiojimo datą, kiekių likučius.</t>
  </si>
  <si>
    <t>Pageidaujama, kad su siūlomu konteineriu ar dozatoriumi būtų galima atlikti ne mažiau nei 250  tyrimų.</t>
  </si>
  <si>
    <t>1.16.1</t>
  </si>
  <si>
    <t>1.18</t>
  </si>
  <si>
    <t>Stovelis dozatoriams su reagentais.</t>
  </si>
  <si>
    <t>Stovelis naudojamas imunohistocheminio dažymo metu sustatyti  dozatorius su antikūnais ir kt. reagentais.
Pageidaujama, kad jame būtų ne mažiau kaip 5 vietos dozatoriams laikyti.</t>
  </si>
  <si>
    <t>-</t>
  </si>
  <si>
    <t>1.18.1</t>
  </si>
  <si>
    <t>1.19</t>
  </si>
  <si>
    <t>Teigiamai įkrauti 
objektiniai stiklai</t>
  </si>
  <si>
    <t>Objektiniai stikleliai turi būti su teigiamu elektrostatiniu krūviu tai yra padengti poli-L-lizinu, kad viso dažymo metu nenusiplautų audiniai nuo stiklelio.</t>
  </si>
  <si>
    <t>Pageidaujama pakuotė ne mažiau nei 50 vnt.</t>
  </si>
  <si>
    <t>1.19.1</t>
  </si>
  <si>
    <t>1.20</t>
  </si>
  <si>
    <t>Antikūnų skiediklis</t>
  </si>
  <si>
    <t>Buferinis baltymų tirpalas turi būti skirtas skiesti koncentruotus triušio ir pelės antikūnus.</t>
  </si>
  <si>
    <t>Pageidaujama fasuotė ne mažiau nei 100 ml.</t>
  </si>
  <si>
    <t>1.20.1</t>
  </si>
  <si>
    <t>1.21</t>
  </si>
  <si>
    <t>1.21.1</t>
  </si>
  <si>
    <t>Fonavimą mažinantis antikūnų skiediklis</t>
  </si>
  <si>
    <t>Buferinis baltymų tirpalas turi būti skirtas skiesti koncentruotus triušio ir pelės antikūnus, kurie duoda stiprų foninį dažymąsi.</t>
  </si>
  <si>
    <t>...................
Kiti reagentai ir/ar papildomos priemonės, reikalingos tyrimui atlikti su siūloma  sistema 
(įrašyti tikslius pavadinimus)</t>
  </si>
  <si>
    <t xml:space="preserve">...................
</t>
  </si>
  <si>
    <t>Viso pasiūlymo kaina Eur su PVM</t>
  </si>
  <si>
    <t>PASTABA :  Nuorodoje " ...................
Reagentai ir/ar papildomos priemonės, reikalingos tyrimui atlikti su siūloma  sistema
(įrašyti tikslius pavadinimus)" tiekėjas ,siūlantis lygiavertį prietaisą su reagentais ir papildomomis reikalingomis priemonėmis , privalo įvertinti ir nurodyti (įrašyti) visas reikiamas sudedamąsias dalis tyrimui atlikti . 7 stulpelyje pateikti reikalingą reagentų bei kitų priemonių kiekį, numatomam nurodytam tyrimų skaičiui atlikti per 12 mėn.</t>
  </si>
  <si>
    <t>1.17</t>
  </si>
  <si>
    <t>1.17.1</t>
  </si>
  <si>
    <t>100 tyrimų</t>
  </si>
  <si>
    <t>iki 12 pak.</t>
  </si>
  <si>
    <t>Suma, EUR su PVM (paskiačiuoti pagal orientacinį poreikį 12 mėn.)</t>
  </si>
  <si>
    <t>Preliminarus maksimalus tyrimų  skaičius  per 12 mėn.</t>
  </si>
  <si>
    <t>Siūlomos pakuotės kaina EUR su PVM</t>
  </si>
  <si>
    <t>Siūloma  pakuotė (nurodant, kiek tyrimų galima atlikti iš siūlomos pakuotės)</t>
  </si>
  <si>
    <t>Reagentų ir priemonių kiekis (ml/vnt.) maksimaliam 
nurodytam tyrimų skaičiui 
atlikti per 12 mėn.</t>
  </si>
  <si>
    <t xml:space="preserve">Reagentų ir
priemonių
reikalingų
vienam (1)
tyrimui
atlikti, kaina,
EUR su PVM
</t>
  </si>
  <si>
    <t>5.000 tyrimų</t>
  </si>
  <si>
    <t>iki 3 pak.</t>
  </si>
  <si>
    <t>iki 5 pak.</t>
  </si>
  <si>
    <t>3.000 tyrimų</t>
  </si>
  <si>
    <t>1.000 tyrimų</t>
  </si>
  <si>
    <t>iki 36 pak.</t>
  </si>
  <si>
    <t>750 tyrimų</t>
  </si>
  <si>
    <t>iki 1 pak.</t>
  </si>
  <si>
    <t>250 tyrimų</t>
  </si>
  <si>
    <t>300 tyrimų</t>
  </si>
  <si>
    <t>iki 1 vnt.</t>
  </si>
  <si>
    <t>iki 12 vnt.</t>
  </si>
  <si>
    <t>iki 2 vnt.</t>
  </si>
  <si>
    <t>iki 100 pak.</t>
  </si>
  <si>
    <t xml:space="preserve">iki 4 pak. </t>
  </si>
  <si>
    <t>Pageidaujama, kad amplifikacijos rinkinio pakaktų atlikti ne mažiau nei 50 testų.</t>
  </si>
  <si>
    <t>Amplifikacijos rinkinys turi būti skirtas padidinti silpno dažymo pelės ar triušio pirminiais antikūnais signalo intensyvumą ,naudojant netiesioginę multimerinę trijų pakopų detekcijos sistemą be biotinino.</t>
  </si>
  <si>
    <t>Amplifikacijos rinkinys turi būti skirtas padidinti silpno dažymo pelės ar triušio pirminiais antikūnais signalo intensyvumą ,naudojant netiesioginę multimerinę dviejų pakopų detekcijos sistemą be biotinino.</t>
  </si>
  <si>
    <t>1.22.</t>
  </si>
  <si>
    <t xml:space="preserve">Diagnostiniai reagentai ir priemonės, skirtos darbui su ligoninės turima automatizuota audinių patologijos diagnostikos sistema, arba siūlyti lygiavertį prietaisą panaudai (techninė specifikacija pateikta atviro konkurso sąlygų 2 priede) ir jam tinkamus reagentus bei priemones.
</t>
  </si>
  <si>
    <t>Pavadinimas</t>
  </si>
  <si>
    <t>Gamintojas</t>
  </si>
  <si>
    <t>check pagal package inserts, ar nieko netruksta. Jeigu reikia, tada viska isvardinam cia. 
Gal cia verta Umonium itraukti? Uzklausiau Loretos, ar ji ne pries</t>
  </si>
  <si>
    <t>Umonium 38 dekontaminavimo tirpalas</t>
  </si>
  <si>
    <t>Prekės kodas</t>
  </si>
  <si>
    <t xml:space="preserve">07007833001 </t>
  </si>
  <si>
    <t xml:space="preserve">Umonium 38 Decon Solution </t>
  </si>
  <si>
    <t xml:space="preserve">Roche </t>
  </si>
  <si>
    <t>Deparafinizavimo reagento koncentrato vandeninis tirpalas turi būti be organinių tirpiklių, naudojamas nuo audinių bandinių pašalinti parafiną imunohistocheminių  ir in situ hibridizacijos reakcijų metu.</t>
  </si>
  <si>
    <t xml:space="preserve">05279771001 </t>
  </si>
  <si>
    <t xml:space="preserve">SSC (10X) </t>
  </si>
  <si>
    <t>Roche Ventana Medical Systems</t>
  </si>
  <si>
    <t>05353947001</t>
  </si>
  <si>
    <t>10 L (5 vnt.)</t>
  </si>
  <si>
    <t>2 L (1 vnt.)</t>
  </si>
  <si>
    <t>8 L (4 vnt.)</t>
  </si>
  <si>
    <t>4 L (4 vnt.)</t>
  </si>
  <si>
    <t>500 mL (2 vnt.)</t>
  </si>
  <si>
    <t>66 L (33 vnt.)</t>
  </si>
  <si>
    <t>28 L (14 vnt.)</t>
  </si>
  <si>
    <t>3 L (12 vnt.)</t>
  </si>
  <si>
    <t>8 vnt.</t>
  </si>
  <si>
    <t>3 vnt.</t>
  </si>
  <si>
    <t>1 vnt.</t>
  </si>
  <si>
    <t xml:space="preserve">06396518001 </t>
  </si>
  <si>
    <t xml:space="preserve">OptiView Amplification Kit </t>
  </si>
  <si>
    <t>2 vnt.</t>
  </si>
  <si>
    <t>Amplifikacijos rinkinys, skirtas dviejų pakopų DAB</t>
  </si>
  <si>
    <t>5 juostos po 540 etikečių</t>
  </si>
  <si>
    <t>12 vnt.</t>
  </si>
  <si>
    <t xml:space="preserve">Prep Kit 50, BMK Series-250 Test </t>
  </si>
  <si>
    <t>05276837001 </t>
  </si>
  <si>
    <t>Stovelis dozatorių laikymui (8 pozicijų)</t>
  </si>
  <si>
    <t>05263204001</t>
  </si>
  <si>
    <t xml:space="preserve">05261899001 </t>
  </si>
  <si>
    <t xml:space="preserve">08082286001 </t>
  </si>
  <si>
    <t xml:space="preserve">Antibody Diluent </t>
  </si>
  <si>
    <t>100 mL</t>
  </si>
  <si>
    <t>4 vnt.</t>
  </si>
  <si>
    <t xml:space="preserve">06440002001 </t>
  </si>
  <si>
    <t xml:space="preserve">TOMO - 11/90 Microscope Slides </t>
  </si>
  <si>
    <t>1000 stikliukų</t>
  </si>
  <si>
    <t>5 vnt.</t>
  </si>
  <si>
    <t xml:space="preserve">ASSY, DISPENSER RACK </t>
  </si>
  <si>
    <t xml:space="preserve">RIBBON, EBAR PRINTER </t>
  </si>
  <si>
    <t xml:space="preserve">05250889001 </t>
  </si>
  <si>
    <t xml:space="preserve">KIT PACK, SLIDE LABEL SYSTEM </t>
  </si>
  <si>
    <t xml:space="preserve">05248841001 </t>
  </si>
  <si>
    <t xml:space="preserve">05266114001 </t>
  </si>
  <si>
    <t xml:space="preserve">05266769001 </t>
  </si>
  <si>
    <t xml:space="preserve">BLUING REAGENT </t>
  </si>
  <si>
    <t xml:space="preserve">05264839001 </t>
  </si>
  <si>
    <t xml:space="preserve">LCS </t>
  </si>
  <si>
    <t xml:space="preserve">05353955001 </t>
  </si>
  <si>
    <t xml:space="preserve">Reaction Buffer Concentrate (10X) </t>
  </si>
  <si>
    <t xml:space="preserve">PROTEASE 1 </t>
  </si>
  <si>
    <t xml:space="preserve">05266688001 </t>
  </si>
  <si>
    <t xml:space="preserve">Cell Conditioning Solution (CC2) </t>
  </si>
  <si>
    <t xml:space="preserve">05279798001 </t>
  </si>
  <si>
    <t xml:space="preserve">CELL CONDITIONING SOLUTION, CC1 </t>
  </si>
  <si>
    <t xml:space="preserve">05279801001 </t>
  </si>
  <si>
    <t>VNT kaina be PVM</t>
  </si>
  <si>
    <t>kiekis</t>
  </si>
  <si>
    <t>Suma be PVM</t>
  </si>
  <si>
    <t>Atviro konkurso sąlygų 2 priedas</t>
  </si>
  <si>
    <t>Taip.</t>
  </si>
  <si>
    <t>Produktai atitinka CE 98/79 direktyvos reikalavimus medicinos gaminiams, naudojamiems in vitro diagnostikai. Gamintojo atitikties deklaracijų kopijos pateikiamos.</t>
  </si>
  <si>
    <t>1. Visi reagentai pateikiami originaliose gamintojo pakuotėse ir turi RFID registracijos korteles. 
2. Detektavimo sistemos ir kontrastinio dažymo reagentai paruošti naudojimui.
3. Siūlomi objektiniai stikleliai turi teigiamą elektrostatinį krūvį.</t>
  </si>
  <si>
    <r>
      <t xml:space="preserve">Preliminarus maksimalus diagnostinių reagentų ir priemonių  poreikis per 12 mėn. </t>
    </r>
    <r>
      <rPr>
        <sz val="10"/>
        <rFont val="Times New Roman"/>
        <family val="1"/>
        <charset val="186"/>
      </rPr>
      <t>pagal pageidautinas pakuotes</t>
    </r>
  </si>
  <si>
    <t>2 L (konc. 10X), skirta atlikti 690 tyrimų</t>
  </si>
  <si>
    <t>2 L (konc. 10X), skirta atlikti iki 5000 tyrimų</t>
  </si>
  <si>
    <t>2 L, skirta atlikti iki 500 tyrimų</t>
  </si>
  <si>
    <t>1 L, skirta atlikti iki 250 tyrimų</t>
  </si>
  <si>
    <t>250 mL, skirta atlikti iki 250 tyrimų</t>
  </si>
  <si>
    <t>2 L, skirta atlikti iki 91 tyrimo</t>
  </si>
  <si>
    <t>2 L (konc. 10X), skirta atlikti iki 222 tyrimų</t>
  </si>
  <si>
    <t xml:space="preserve">Hematoxylin II </t>
  </si>
  <si>
    <t xml:space="preserve">05277965001 </t>
  </si>
  <si>
    <t>Rinkinys (5 reagentai), skirtas atlikti iki 250 tyrimų</t>
  </si>
  <si>
    <t>Rinkinys (6 reagentai), skirtas atlikti iki 250 tyrimų</t>
  </si>
  <si>
    <t>1 dozatorius, skirtas atlikti iki 250 tyrimų</t>
  </si>
  <si>
    <t xml:space="preserve">05269806001 </t>
  </si>
  <si>
    <t xml:space="preserve">UltraView DAB </t>
  </si>
  <si>
    <t xml:space="preserve">06396500001 </t>
  </si>
  <si>
    <t xml:space="preserve">OptiView DAB </t>
  </si>
  <si>
    <t xml:space="preserve">05269814001 </t>
  </si>
  <si>
    <t xml:space="preserve">ultraView RED </t>
  </si>
  <si>
    <t>Pakuotė skirta atlikti iki 50 tyrimų</t>
  </si>
  <si>
    <t>Amplifikacijos rinkinys, skirtas trijų pakopų DAB</t>
  </si>
  <si>
    <t xml:space="preserve">Pakuotė skirta atlikti iki 100 tyrimų </t>
  </si>
  <si>
    <t>AMPLIFICATION KIT</t>
  </si>
  <si>
    <t>Roche</t>
  </si>
  <si>
    <t>1 juosta, skirta 2700 tyrimų</t>
  </si>
  <si>
    <t>Matsunami</t>
  </si>
  <si>
    <t xml:space="preserve">Ventana Antibody Diluent with Casein </t>
  </si>
  <si>
    <t>1 L</t>
  </si>
  <si>
    <t>Citratinio buferio koncentratas (10X koncentruotas)</t>
  </si>
  <si>
    <t>Rūgštinis kondicionavimo reagentas Cell Conditioning Solution (CC2)</t>
  </si>
  <si>
    <t>Šarminis kondicionavimo reagentas Cell Conditioning Solution (CC1)</t>
  </si>
  <si>
    <t>Dengimo skystis Liquid Coverslip (LCS)</t>
  </si>
  <si>
    <t>Dengimo skystis</t>
  </si>
  <si>
    <t>Buferinio tirpalo koncentratas (10X koncentruotas)</t>
  </si>
  <si>
    <t>Dviejų pakopų DAB detekcijos rinkinys UltraView DAB</t>
  </si>
  <si>
    <t>Trijų pakopų DAB detekcijos rinkinys OptiView DAB</t>
  </si>
  <si>
    <t>Šarminės fosfatazės su raudonu chromogenu detekcijos rinkinys UltraView RED</t>
  </si>
  <si>
    <t>Amplifikacijos rinkinys Optiview Amplification Kit</t>
  </si>
  <si>
    <t>Etikėtės, skirtos stikliukų žymėjimui juostiniais kodais</t>
  </si>
  <si>
    <t>Juostelė, skirta spausdinti juostinius kodus</t>
  </si>
  <si>
    <t>Dozatoriai papildomiems reagentams kartu su registravimo kortele</t>
  </si>
  <si>
    <t>Stovelis dozatoriams su reagentais</t>
  </si>
  <si>
    <t>Teigiamai įkrauti objektiniai stikleliai TOMO - 11/90 microscope slides</t>
  </si>
  <si>
    <t>Fonavimą mažinantis antikūnų skiediklis su kazeinu</t>
  </si>
  <si>
    <t>Tirpalas skirtas BenchMark sistemų valymui ir dekontaminacijai</t>
  </si>
  <si>
    <t xml:space="preserve">EZ Prep Concentrate (10X) </t>
  </si>
  <si>
    <t>Deparafinizavimo reagentas EZ Prep (10X koncentruotas)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</si>
</sst>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2" x14ac:knownFonts="1">
    <font>
      <sz val="11"/>
      <color theme="1"/>
      <name val="Calibri"/>
      <family val="2"/>
      <charset val="186"/>
      <scheme val="minor"/>
    </font>
    <font>
      <sz val="11"/>
      <color theme="1"/>
      <name val="Calibri"/>
      <family val="2"/>
      <charset val="186"/>
      <scheme val="minor"/>
    </font>
    <font>
      <b/>
      <sz val="14"/>
      <color theme="1"/>
      <name val="Times New Roman"/>
      <family val="1"/>
      <charset val="186"/>
    </font>
    <font>
      <sz val="10"/>
      <color theme="1"/>
      <name val="Times New Roman"/>
      <family val="1"/>
      <charset val="186"/>
    </font>
    <font>
      <b/>
      <sz val="10"/>
      <name val="Times New Roman"/>
      <family val="1"/>
      <charset val="186"/>
    </font>
    <font>
      <sz val="10"/>
      <name val="Times New Roman"/>
      <family val="1"/>
      <charset val="186"/>
    </font>
    <font>
      <b/>
      <sz val="10"/>
      <color theme="1"/>
      <name val="Times New Roman"/>
      <family val="1"/>
      <charset val="186"/>
    </font>
    <font>
      <b/>
      <sz val="10"/>
      <color indexed="8"/>
      <name val="Times New Roman"/>
      <family val="1"/>
      <charset val="186"/>
    </font>
    <font>
      <sz val="10"/>
      <color indexed="8"/>
      <name val="Times New Roman"/>
      <family val="1"/>
      <charset val="186"/>
    </font>
    <font>
      <sz val="11"/>
      <name val="Calibri"/>
      <family val="2"/>
      <charset val="186"/>
      <scheme val="minor"/>
    </font>
    <font>
      <b/>
      <sz val="12"/>
      <color theme="1"/>
      <name val="Times New Roman"/>
      <family val="1"/>
      <charset val="186"/>
    </font>
    <font>
      <sz val="10"/>
      <color rgb="FF000000"/>
      <name val="Times New Roman"/>
      <family val="1"/>
      <charset val="186"/>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s>
  <cellStyleXfs count="2">
    <xf numFmtId="0" fontId="0" fillId="0" borderId="0"/>
    <xf numFmtId="0" fontId="1" fillId="0" borderId="0"/>
  </cellStyleXfs>
  <cellXfs count="86">
    <xf numFmtId="0" fontId="0" fillId="0" borderId="0" xfId="0"/>
    <xf numFmtId="49" fontId="0" fillId="0" borderId="0" xfId="0" applyNumberFormat="1" applyAlignment="1">
      <alignment vertical="top"/>
    </xf>
    <xf numFmtId="0" fontId="0" fillId="0" borderId="0" xfId="0" applyAlignment="1">
      <alignment vertical="top"/>
    </xf>
    <xf numFmtId="0" fontId="2" fillId="0" borderId="0" xfId="0" applyFont="1" applyAlignment="1">
      <alignment vertical="top"/>
    </xf>
    <xf numFmtId="0" fontId="3" fillId="0" borderId="1" xfId="0" applyFont="1" applyBorder="1" applyAlignment="1">
      <alignment horizontal="center" vertical="top"/>
    </xf>
    <xf numFmtId="0" fontId="5" fillId="0" borderId="1" xfId="0" applyFont="1" applyBorder="1" applyAlignment="1">
      <alignment vertical="top" wrapText="1"/>
    </xf>
    <xf numFmtId="49" fontId="4" fillId="0" borderId="1" xfId="0" applyNumberFormat="1" applyFont="1" applyBorder="1" applyAlignment="1">
      <alignment horizontal="left" vertical="top" wrapText="1"/>
    </xf>
    <xf numFmtId="0" fontId="3" fillId="0" borderId="1" xfId="0" applyFont="1" applyFill="1" applyBorder="1" applyAlignment="1">
      <alignment horizontal="center" vertical="top"/>
    </xf>
    <xf numFmtId="0" fontId="5" fillId="0" borderId="1" xfId="0" applyFont="1" applyFill="1" applyBorder="1" applyAlignment="1">
      <alignment vertical="top" wrapText="1"/>
    </xf>
    <xf numFmtId="0" fontId="4" fillId="0" borderId="1" xfId="0" applyFont="1" applyFill="1" applyBorder="1" applyAlignment="1">
      <alignment vertical="top" wrapText="1"/>
    </xf>
    <xf numFmtId="0" fontId="5" fillId="0" borderId="1" xfId="0" applyFont="1" applyFill="1" applyBorder="1" applyAlignment="1">
      <alignment horizontal="center" vertical="top" wrapText="1"/>
    </xf>
    <xf numFmtId="0" fontId="5" fillId="0" borderId="1" xfId="0" applyFont="1" applyBorder="1" applyAlignment="1">
      <alignment horizontal="center" vertical="top" wrapText="1"/>
    </xf>
    <xf numFmtId="49" fontId="5"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49" fontId="8" fillId="0" borderId="1" xfId="0" applyNumberFormat="1" applyFont="1" applyBorder="1" applyAlignment="1">
      <alignment horizontal="center" vertical="top" wrapText="1"/>
    </xf>
    <xf numFmtId="0" fontId="6" fillId="2" borderId="3" xfId="0" applyFont="1" applyFill="1" applyBorder="1" applyAlignment="1">
      <alignment horizontal="left" vertical="top" wrapText="1"/>
    </xf>
    <xf numFmtId="0" fontId="3" fillId="2" borderId="1" xfId="0" applyFont="1" applyFill="1" applyBorder="1" applyAlignment="1">
      <alignment horizontal="center" vertical="top"/>
    </xf>
    <xf numFmtId="49" fontId="6" fillId="0" borderId="1" xfId="0" applyNumberFormat="1" applyFont="1" applyBorder="1" applyAlignment="1">
      <alignment horizontal="left" vertical="top"/>
    </xf>
    <xf numFmtId="49" fontId="3" fillId="0" borderId="1" xfId="0" applyNumberFormat="1" applyFont="1" applyBorder="1" applyAlignment="1">
      <alignment horizontal="left" vertical="top"/>
    </xf>
    <xf numFmtId="49" fontId="4" fillId="0" borderId="1" xfId="0" applyNumberFormat="1" applyFont="1" applyBorder="1" applyAlignment="1">
      <alignment horizontal="left" vertical="top"/>
    </xf>
    <xf numFmtId="0" fontId="5" fillId="0" borderId="1" xfId="0" applyFont="1" applyBorder="1" applyAlignment="1">
      <alignment horizontal="center" vertical="top"/>
    </xf>
    <xf numFmtId="0" fontId="9" fillId="0" borderId="0" xfId="0" applyFont="1" applyAlignment="1">
      <alignment vertical="top"/>
    </xf>
    <xf numFmtId="49" fontId="3" fillId="0" borderId="1" xfId="0" applyNumberFormat="1" applyFont="1" applyFill="1" applyBorder="1" applyAlignment="1">
      <alignment horizontal="left" vertical="top"/>
    </xf>
    <xf numFmtId="49" fontId="7" fillId="0" borderId="1" xfId="0" applyNumberFormat="1" applyFont="1" applyBorder="1" applyAlignment="1">
      <alignment horizontal="left" vertical="top" wrapText="1"/>
    </xf>
    <xf numFmtId="49" fontId="6" fillId="0" borderId="1" xfId="0" applyNumberFormat="1" applyFont="1" applyFill="1" applyBorder="1" applyAlignment="1">
      <alignment horizontal="left" vertical="top"/>
    </xf>
    <xf numFmtId="0" fontId="5" fillId="0" borderId="1" xfId="0" applyFont="1" applyFill="1" applyBorder="1" applyAlignment="1">
      <alignment horizontal="left" vertical="top" wrapText="1"/>
    </xf>
    <xf numFmtId="0" fontId="3" fillId="0" borderId="1" xfId="0" applyFont="1" applyBorder="1" applyAlignment="1">
      <alignment vertical="top"/>
    </xf>
    <xf numFmtId="49" fontId="3" fillId="0" borderId="0" xfId="0" applyNumberFormat="1" applyFont="1" applyAlignment="1">
      <alignment vertical="top"/>
    </xf>
    <xf numFmtId="0" fontId="3" fillId="0" borderId="0" xfId="0" applyFont="1" applyAlignment="1">
      <alignment vertical="top"/>
    </xf>
    <xf numFmtId="49" fontId="4" fillId="0" borderId="1" xfId="0" applyNumberFormat="1" applyFont="1" applyFill="1" applyBorder="1" applyAlignment="1">
      <alignment horizontal="left" vertical="top"/>
    </xf>
    <xf numFmtId="0" fontId="5" fillId="0" borderId="1" xfId="0" applyFont="1" applyFill="1" applyBorder="1" applyAlignment="1">
      <alignment horizontal="center" vertical="top"/>
    </xf>
    <xf numFmtId="0" fontId="9" fillId="0" borderId="0" xfId="0" applyFont="1" applyFill="1" applyAlignment="1">
      <alignment vertical="top"/>
    </xf>
    <xf numFmtId="0" fontId="0" fillId="0" borderId="0" xfId="0" applyFont="1" applyFill="1" applyAlignment="1">
      <alignment vertical="top"/>
    </xf>
    <xf numFmtId="0" fontId="0" fillId="0" borderId="0" xfId="0" applyFill="1" applyAlignment="1">
      <alignment vertical="top"/>
    </xf>
    <xf numFmtId="49" fontId="5" fillId="0" borderId="1" xfId="0" applyNumberFormat="1" applyFont="1" applyFill="1" applyBorder="1" applyAlignment="1">
      <alignment horizontal="center" vertical="top" wrapText="1"/>
    </xf>
    <xf numFmtId="0" fontId="8" fillId="0" borderId="1" xfId="0" applyFont="1" applyFill="1" applyBorder="1" applyAlignment="1">
      <alignment horizontal="center" vertical="top" wrapText="1"/>
    </xf>
    <xf numFmtId="0" fontId="10" fillId="0" borderId="0" xfId="0" applyFont="1" applyAlignment="1">
      <alignment horizontal="center" wrapText="1"/>
    </xf>
    <xf numFmtId="49" fontId="5" fillId="0" borderId="1" xfId="0" applyNumberFormat="1" applyFont="1" applyBorder="1" applyAlignment="1">
      <alignment vertical="top" wrapText="1"/>
    </xf>
    <xf numFmtId="49" fontId="5" fillId="0" borderId="1" xfId="0" applyNumberFormat="1" applyFont="1" applyFill="1" applyBorder="1" applyAlignment="1">
      <alignment vertical="top" wrapText="1"/>
    </xf>
    <xf numFmtId="49" fontId="3" fillId="0" borderId="5" xfId="0" applyNumberFormat="1" applyFont="1" applyBorder="1" applyAlignment="1">
      <alignment horizontal="left" vertical="top"/>
    </xf>
    <xf numFmtId="0" fontId="3" fillId="0" borderId="5" xfId="0" applyFont="1" applyBorder="1" applyAlignment="1">
      <alignment horizontal="center" vertical="top"/>
    </xf>
    <xf numFmtId="0" fontId="5" fillId="0" borderId="5" xfId="0" applyFont="1" applyBorder="1" applyAlignment="1">
      <alignment vertical="top" wrapText="1"/>
    </xf>
    <xf numFmtId="0" fontId="11" fillId="0" borderId="1" xfId="0" applyFont="1" applyBorder="1" applyAlignment="1">
      <alignment horizontal="center" vertical="top" wrapText="1"/>
    </xf>
    <xf numFmtId="2" fontId="5" fillId="0" borderId="1" xfId="0" applyNumberFormat="1" applyFont="1" applyFill="1" applyBorder="1" applyAlignment="1">
      <alignment horizontal="center" vertical="top" wrapText="1"/>
    </xf>
    <xf numFmtId="2" fontId="3" fillId="0" borderId="1" xfId="0" applyNumberFormat="1" applyFont="1" applyFill="1" applyBorder="1" applyAlignment="1">
      <alignment vertical="top"/>
    </xf>
    <xf numFmtId="0" fontId="3" fillId="0" borderId="1" xfId="0" applyFont="1" applyFill="1" applyBorder="1" applyAlignment="1">
      <alignment vertical="top"/>
    </xf>
    <xf numFmtId="0" fontId="5" fillId="0" borderId="0" xfId="0" applyFont="1" applyFill="1" applyBorder="1" applyAlignment="1">
      <alignment horizontal="left" vertical="top" wrapText="1"/>
    </xf>
    <xf numFmtId="0" fontId="3" fillId="0" borderId="0" xfId="0" applyFont="1" applyFill="1" applyAlignment="1">
      <alignment horizontal="left" vertical="top" wrapText="1"/>
    </xf>
    <xf numFmtId="0" fontId="5" fillId="0" borderId="1" xfId="0" applyFont="1" applyBorder="1" applyAlignment="1">
      <alignment horizontal="left" vertical="top" wrapText="1"/>
    </xf>
    <xf numFmtId="2" fontId="5" fillId="0" borderId="1" xfId="0" applyNumberFormat="1" applyFont="1" applyFill="1" applyBorder="1" applyAlignment="1">
      <alignment vertical="top" wrapText="1"/>
    </xf>
    <xf numFmtId="164" fontId="5" fillId="0" borderId="1" xfId="0" applyNumberFormat="1" applyFont="1" applyFill="1" applyBorder="1" applyAlignment="1">
      <alignment vertical="top" wrapText="1"/>
    </xf>
    <xf numFmtId="2" fontId="3" fillId="0" borderId="0" xfId="0" applyNumberFormat="1" applyFont="1" applyFill="1" applyAlignment="1">
      <alignment vertical="top"/>
    </xf>
    <xf numFmtId="0" fontId="3" fillId="0" borderId="0" xfId="0" applyFont="1" applyFill="1" applyAlignment="1">
      <alignment vertical="top"/>
    </xf>
    <xf numFmtId="49" fontId="3" fillId="2" borderId="1" xfId="0" applyNumberFormat="1" applyFont="1" applyFill="1" applyBorder="1" applyAlignment="1">
      <alignment vertical="top"/>
    </xf>
    <xf numFmtId="49" fontId="3" fillId="0" borderId="0" xfId="0" applyNumberFormat="1" applyFont="1" applyFill="1" applyAlignment="1">
      <alignment vertical="top"/>
    </xf>
    <xf numFmtId="164" fontId="5" fillId="0" borderId="1" xfId="0" applyNumberFormat="1" applyFont="1" applyBorder="1" applyAlignment="1">
      <alignment vertical="top" wrapText="1"/>
    </xf>
    <xf numFmtId="164" fontId="5" fillId="0" borderId="5" xfId="0" applyNumberFormat="1" applyFont="1" applyBorder="1" applyAlignment="1">
      <alignment vertical="top" wrapText="1"/>
    </xf>
    <xf numFmtId="164" fontId="3" fillId="0" borderId="1" xfId="0" applyNumberFormat="1" applyFont="1" applyBorder="1" applyAlignment="1">
      <alignment vertical="top"/>
    </xf>
    <xf numFmtId="0" fontId="9" fillId="0" borderId="0" xfId="0" applyFont="1" applyFill="1" applyAlignment="1">
      <alignment vertical="top" wrapText="1"/>
    </xf>
    <xf numFmtId="49" fontId="3" fillId="0" borderId="1" xfId="0" applyNumberFormat="1" applyFont="1" applyFill="1" applyBorder="1" applyAlignment="1">
      <alignment vertical="top"/>
    </xf>
    <xf numFmtId="164" fontId="5" fillId="0" borderId="1" xfId="0" applyNumberFormat="1" applyFont="1" applyFill="1" applyBorder="1" applyAlignment="1">
      <alignment horizontal="center" vertical="top" wrapText="1"/>
    </xf>
    <xf numFmtId="49" fontId="5" fillId="0" borderId="1" xfId="0" applyNumberFormat="1" applyFont="1" applyFill="1" applyBorder="1" applyAlignment="1">
      <alignment vertical="top"/>
    </xf>
    <xf numFmtId="49" fontId="5" fillId="0" borderId="0" xfId="0" applyNumberFormat="1" applyFont="1" applyFill="1" applyAlignment="1">
      <alignment vertical="top"/>
    </xf>
    <xf numFmtId="0" fontId="5" fillId="0" borderId="6" xfId="0" applyFont="1" applyFill="1" applyBorder="1" applyAlignment="1">
      <alignment vertical="top" wrapText="1"/>
    </xf>
    <xf numFmtId="0" fontId="5" fillId="0" borderId="0" xfId="0" applyFont="1" applyFill="1" applyBorder="1" applyAlignment="1">
      <alignment horizontal="center" vertical="top" wrapText="1"/>
    </xf>
    <xf numFmtId="0" fontId="0" fillId="0" borderId="0" xfId="0" applyFill="1" applyBorder="1" applyAlignment="1">
      <alignment vertical="top"/>
    </xf>
    <xf numFmtId="0" fontId="10" fillId="0" borderId="0" xfId="0" applyFont="1" applyAlignment="1"/>
    <xf numFmtId="4" fontId="3" fillId="0" borderId="1" xfId="0" applyNumberFormat="1" applyFont="1" applyBorder="1" applyAlignment="1">
      <alignment vertical="top"/>
    </xf>
    <xf numFmtId="0" fontId="2" fillId="0" borderId="0" xfId="0" applyFont="1" applyAlignment="1">
      <alignment horizontal="center" vertical="top" wrapText="1"/>
    </xf>
    <xf numFmtId="0" fontId="5" fillId="0" borderId="1" xfId="0" applyFont="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0" borderId="5" xfId="0" applyFont="1" applyBorder="1" applyAlignment="1">
      <alignment horizontal="left" vertical="top" wrapText="1"/>
    </xf>
    <xf numFmtId="0" fontId="5" fillId="0" borderId="2" xfId="0" applyFont="1" applyBorder="1" applyAlignment="1">
      <alignment horizontal="center" vertical="top" wrapText="1"/>
    </xf>
    <xf numFmtId="0" fontId="5" fillId="0" borderId="7" xfId="0" applyFont="1" applyBorder="1" applyAlignment="1">
      <alignment horizontal="center" vertical="top" wrapText="1"/>
    </xf>
    <xf numFmtId="0" fontId="5" fillId="0" borderId="3" xfId="0" applyFont="1" applyBorder="1" applyAlignment="1">
      <alignment horizontal="center" vertical="top" wrapText="1"/>
    </xf>
    <xf numFmtId="0" fontId="4" fillId="0"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3" fillId="0" borderId="0" xfId="0" applyFont="1" applyAlignment="1">
      <alignment horizontal="left" vertical="top" wrapText="1"/>
    </xf>
    <xf numFmtId="0" fontId="4" fillId="0" borderId="2" xfId="0" applyFont="1" applyBorder="1" applyAlignment="1">
      <alignment horizontal="right" vertical="top" wrapText="1"/>
    </xf>
    <xf numFmtId="0" fontId="4" fillId="0" borderId="3" xfId="0" applyFont="1" applyBorder="1" applyAlignment="1">
      <alignment horizontal="right" vertical="top" wrapText="1"/>
    </xf>
    <xf numFmtId="0" fontId="5" fillId="0" borderId="4"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18"/>
  <sheetViews>
    <sheetView tabSelected="1" zoomScaleNormal="100" workbookViewId="0">
      <pane ySplit="3" topLeftCell="A43" activePane="bottomLeft" state="frozen"/>
      <selection activeCell="B1" sqref="B1"/>
      <selection pane="bottomLeft" activeCell="D75" sqref="D74:D75"/>
    </sheetView>
  </sheetViews>
  <sheetFormatPr defaultColWidth="9.140625" defaultRowHeight="15" outlineLevelRow="1" x14ac:dyDescent="0.25"/>
  <cols>
    <col min="1" max="1" width="6.7109375" style="1" customWidth="1"/>
    <col min="2" max="2" width="31.5703125" style="2" customWidth="1"/>
    <col min="3" max="3" width="46.140625" style="2" customWidth="1"/>
    <col min="4" max="4" width="28.5703125" style="2" customWidth="1"/>
    <col min="5" max="5" width="12.140625" style="2" customWidth="1"/>
    <col min="6" max="6" width="17.5703125" style="2" bestFit="1" customWidth="1"/>
    <col min="7" max="7" width="14.28515625" style="2" bestFit="1" customWidth="1"/>
    <col min="8" max="10" width="9.5703125" style="33" hidden="1" customWidth="1"/>
    <col min="11" max="11" width="10.42578125" style="2" customWidth="1"/>
    <col min="12" max="13" width="9.140625" style="2"/>
    <col min="14" max="14" width="34" style="2" customWidth="1"/>
    <col min="15" max="15" width="13.140625" style="2" hidden="1" customWidth="1"/>
    <col min="16" max="16" width="19.85546875" style="2" hidden="1" customWidth="1"/>
    <col min="17" max="17" width="12.140625" style="2" hidden="1" customWidth="1"/>
    <col min="18" max="16384" width="9.140625" style="2"/>
  </cols>
  <sheetData>
    <row r="1" spans="1:17" ht="42" customHeight="1" x14ac:dyDescent="0.25">
      <c r="B1" s="68" t="s">
        <v>13</v>
      </c>
      <c r="C1" s="68"/>
      <c r="D1" s="68"/>
      <c r="E1" s="68"/>
      <c r="F1" s="68"/>
      <c r="K1" s="3"/>
      <c r="M1" s="66" t="s">
        <v>225</v>
      </c>
      <c r="N1" s="66"/>
      <c r="O1" s="36"/>
      <c r="P1" s="36"/>
    </row>
    <row r="3" spans="1:17" s="32" customFormat="1" ht="114.75" x14ac:dyDescent="0.25">
      <c r="A3" s="34" t="s">
        <v>0</v>
      </c>
      <c r="B3" s="35" t="s">
        <v>1</v>
      </c>
      <c r="C3" s="35" t="s">
        <v>2</v>
      </c>
      <c r="D3" s="35" t="s">
        <v>229</v>
      </c>
      <c r="E3" s="35" t="s">
        <v>136</v>
      </c>
      <c r="F3" s="10" t="s">
        <v>138</v>
      </c>
      <c r="G3" s="10" t="s">
        <v>139</v>
      </c>
      <c r="H3" s="10" t="s">
        <v>222</v>
      </c>
      <c r="I3" s="10" t="s">
        <v>223</v>
      </c>
      <c r="J3" s="10" t="s">
        <v>224</v>
      </c>
      <c r="K3" s="10" t="s">
        <v>140</v>
      </c>
      <c r="L3" s="10" t="s">
        <v>137</v>
      </c>
      <c r="M3" s="10" t="s">
        <v>135</v>
      </c>
      <c r="N3" s="10" t="s">
        <v>14</v>
      </c>
      <c r="O3" s="10" t="s">
        <v>165</v>
      </c>
      <c r="P3" s="10" t="s">
        <v>161</v>
      </c>
      <c r="Q3" s="10" t="s">
        <v>162</v>
      </c>
    </row>
    <row r="4" spans="1:17" x14ac:dyDescent="0.25">
      <c r="A4" s="12" t="s">
        <v>3</v>
      </c>
      <c r="B4" s="14" t="s">
        <v>4</v>
      </c>
      <c r="C4" s="13">
        <v>3</v>
      </c>
      <c r="D4" s="13">
        <v>4</v>
      </c>
      <c r="E4" s="13">
        <v>5</v>
      </c>
      <c r="F4" s="10">
        <v>6</v>
      </c>
      <c r="G4" s="10">
        <v>7</v>
      </c>
      <c r="H4" s="10"/>
      <c r="I4" s="10"/>
      <c r="J4" s="10"/>
      <c r="K4" s="11">
        <v>8</v>
      </c>
      <c r="L4" s="11">
        <v>9</v>
      </c>
      <c r="M4" s="11">
        <v>10</v>
      </c>
      <c r="N4" s="11">
        <v>11</v>
      </c>
      <c r="O4" s="73">
        <v>11</v>
      </c>
      <c r="P4" s="74"/>
      <c r="Q4" s="75"/>
    </row>
    <row r="5" spans="1:17" x14ac:dyDescent="0.25">
      <c r="A5" s="6" t="s">
        <v>15</v>
      </c>
      <c r="B5" s="70" t="s">
        <v>160</v>
      </c>
      <c r="C5" s="71"/>
      <c r="D5" s="15"/>
      <c r="E5" s="16"/>
      <c r="F5" s="10"/>
      <c r="G5" s="10"/>
      <c r="H5" s="43"/>
      <c r="I5" s="10"/>
      <c r="J5" s="43"/>
      <c r="K5" s="55"/>
      <c r="L5" s="5"/>
      <c r="M5" s="5"/>
      <c r="N5" s="5"/>
      <c r="O5" s="5"/>
      <c r="P5" s="5"/>
      <c r="Q5" s="5"/>
    </row>
    <row r="6" spans="1:17" outlineLevel="1" x14ac:dyDescent="0.25">
      <c r="A6" s="17"/>
      <c r="B6" s="69" t="s">
        <v>8</v>
      </c>
      <c r="C6" s="69"/>
      <c r="D6" s="48"/>
      <c r="E6" s="4"/>
      <c r="F6" s="10"/>
      <c r="G6" s="10"/>
      <c r="H6" s="43"/>
      <c r="I6" s="10"/>
      <c r="J6" s="43"/>
      <c r="K6" s="55"/>
      <c r="L6" s="5"/>
      <c r="M6" s="5"/>
      <c r="N6" s="5"/>
      <c r="O6" s="5"/>
      <c r="P6" s="5"/>
      <c r="Q6" s="5"/>
    </row>
    <row r="7" spans="1:17" ht="140.25" outlineLevel="1" x14ac:dyDescent="0.25">
      <c r="A7" s="17"/>
      <c r="B7" s="48" t="s">
        <v>16</v>
      </c>
      <c r="C7" s="8" t="s">
        <v>17</v>
      </c>
      <c r="D7" s="8" t="s">
        <v>228</v>
      </c>
      <c r="E7" s="4"/>
      <c r="F7" s="10"/>
      <c r="G7" s="10"/>
      <c r="H7" s="43"/>
      <c r="I7" s="10"/>
      <c r="J7" s="43"/>
      <c r="K7" s="55"/>
      <c r="L7" s="5"/>
      <c r="M7" s="5"/>
      <c r="N7" s="5"/>
      <c r="O7" s="5"/>
      <c r="P7" s="5"/>
      <c r="Q7" s="5"/>
    </row>
    <row r="8" spans="1:17" ht="63.75" outlineLevel="1" x14ac:dyDescent="0.25">
      <c r="A8" s="17"/>
      <c r="B8" s="48" t="s">
        <v>9</v>
      </c>
      <c r="C8" s="8" t="s">
        <v>10</v>
      </c>
      <c r="D8" s="8" t="s">
        <v>227</v>
      </c>
      <c r="E8" s="4"/>
      <c r="F8" s="10"/>
      <c r="G8" s="10"/>
      <c r="H8" s="43"/>
      <c r="I8" s="10"/>
      <c r="J8" s="43"/>
      <c r="K8" s="55"/>
      <c r="L8" s="5"/>
      <c r="M8" s="5"/>
      <c r="N8" s="5"/>
      <c r="O8" s="5"/>
      <c r="P8" s="5"/>
      <c r="Q8" s="5"/>
    </row>
    <row r="9" spans="1:17" outlineLevel="1" x14ac:dyDescent="0.25">
      <c r="A9" s="17"/>
      <c r="B9" s="48" t="s">
        <v>5</v>
      </c>
      <c r="C9" s="8" t="s">
        <v>18</v>
      </c>
      <c r="D9" s="8" t="s">
        <v>226</v>
      </c>
      <c r="E9" s="4"/>
      <c r="F9" s="10"/>
      <c r="G9" s="10"/>
      <c r="H9" s="43"/>
      <c r="I9" s="10"/>
      <c r="J9" s="43"/>
      <c r="K9" s="55"/>
      <c r="L9" s="5"/>
      <c r="M9" s="5"/>
      <c r="N9" s="5"/>
      <c r="O9" s="5"/>
      <c r="P9" s="5"/>
      <c r="Q9" s="5"/>
    </row>
    <row r="10" spans="1:17" outlineLevel="1" x14ac:dyDescent="0.25">
      <c r="A10" s="17"/>
      <c r="B10" s="48" t="s">
        <v>6</v>
      </c>
      <c r="C10" s="8" t="s">
        <v>7</v>
      </c>
      <c r="D10" s="8" t="s">
        <v>226</v>
      </c>
      <c r="E10" s="4"/>
      <c r="F10" s="10"/>
      <c r="G10" s="10"/>
      <c r="H10" s="43"/>
      <c r="I10" s="10"/>
      <c r="J10" s="43"/>
      <c r="K10" s="55"/>
      <c r="L10" s="5"/>
      <c r="M10" s="5"/>
      <c r="N10" s="5"/>
      <c r="O10" s="5"/>
      <c r="P10" s="5"/>
      <c r="Q10" s="5"/>
    </row>
    <row r="11" spans="1:17" x14ac:dyDescent="0.25">
      <c r="A11" s="39" t="s">
        <v>19</v>
      </c>
      <c r="B11" s="72" t="s">
        <v>20</v>
      </c>
      <c r="C11" s="72"/>
      <c r="D11" s="40" t="s">
        <v>143</v>
      </c>
      <c r="E11" s="40" t="s">
        <v>144</v>
      </c>
      <c r="F11" s="28"/>
      <c r="G11" s="28"/>
      <c r="H11" s="51"/>
      <c r="I11" s="52"/>
      <c r="J11" s="51"/>
      <c r="K11" s="56"/>
      <c r="L11" s="41"/>
      <c r="M11" s="41"/>
      <c r="N11" s="41"/>
      <c r="O11" s="28"/>
      <c r="P11" s="28"/>
      <c r="Q11" s="28"/>
    </row>
    <row r="12" spans="1:17" ht="51" x14ac:dyDescent="0.25">
      <c r="A12" s="17"/>
      <c r="B12" s="48" t="s">
        <v>11</v>
      </c>
      <c r="C12" s="5" t="s">
        <v>169</v>
      </c>
      <c r="D12" s="4"/>
      <c r="E12" s="4"/>
      <c r="F12" s="10"/>
      <c r="G12" s="10"/>
      <c r="H12" s="43"/>
      <c r="I12" s="10"/>
      <c r="J12" s="43"/>
      <c r="K12" s="55"/>
      <c r="L12" s="5"/>
      <c r="M12" s="5"/>
      <c r="N12" s="5" t="str">
        <f t="shared" ref="N12" si="0">CONCATENATE(O9,P9,Q9)</f>
        <v/>
      </c>
      <c r="O12" s="37"/>
      <c r="P12" s="5"/>
      <c r="Q12" s="5"/>
    </row>
    <row r="13" spans="1:17" ht="25.5" x14ac:dyDescent="0.25">
      <c r="A13" s="17"/>
      <c r="B13" s="48" t="s">
        <v>21</v>
      </c>
      <c r="C13" s="5" t="s">
        <v>22</v>
      </c>
      <c r="D13" s="4"/>
      <c r="E13" s="4"/>
      <c r="F13" s="28"/>
      <c r="G13" s="28"/>
      <c r="H13" s="51"/>
      <c r="I13" s="52"/>
      <c r="J13" s="51"/>
      <c r="K13" s="55"/>
      <c r="L13" s="5"/>
      <c r="M13" s="5"/>
      <c r="N13" s="28"/>
      <c r="O13" s="28"/>
      <c r="P13" s="28"/>
      <c r="Q13" s="28"/>
    </row>
    <row r="14" spans="1:17" s="21" customFormat="1" ht="102" x14ac:dyDescent="0.25">
      <c r="A14" s="19" t="s">
        <v>23</v>
      </c>
      <c r="B14" s="48" t="s">
        <v>24</v>
      </c>
      <c r="C14" s="5" t="s">
        <v>275</v>
      </c>
      <c r="D14" s="20"/>
      <c r="E14" s="20"/>
      <c r="F14" s="42" t="s">
        <v>230</v>
      </c>
      <c r="G14" s="10" t="s">
        <v>174</v>
      </c>
      <c r="H14" s="43">
        <v>118.3</v>
      </c>
      <c r="I14" s="10">
        <v>5</v>
      </c>
      <c r="J14" s="43">
        <f>H14*I14</f>
        <v>591.5</v>
      </c>
      <c r="K14" s="50">
        <f>M14/3000</f>
        <v>0.20702500000000001</v>
      </c>
      <c r="L14" s="49">
        <f>M14/I14</f>
        <v>124.215</v>
      </c>
      <c r="M14" s="49">
        <f>J14*1.05</f>
        <v>621.07500000000005</v>
      </c>
      <c r="N14" s="5" t="str">
        <f>CONCATENATE(O14,P14,Q14)</f>
        <v>05279771001 EZ Prep Concentrate (10X) Roche Ventana Medical Systems</v>
      </c>
      <c r="O14" s="38" t="s">
        <v>170</v>
      </c>
      <c r="P14" s="8" t="s">
        <v>274</v>
      </c>
      <c r="Q14" s="8" t="s">
        <v>172</v>
      </c>
    </row>
    <row r="15" spans="1:17" x14ac:dyDescent="0.25">
      <c r="A15" s="18" t="s">
        <v>26</v>
      </c>
      <c r="B15" s="77" t="s">
        <v>27</v>
      </c>
      <c r="C15" s="77"/>
      <c r="D15" s="4" t="s">
        <v>142</v>
      </c>
      <c r="E15" s="4" t="s">
        <v>144</v>
      </c>
      <c r="F15" s="10"/>
      <c r="G15" s="10"/>
      <c r="H15" s="43"/>
      <c r="I15" s="10"/>
      <c r="J15" s="43"/>
      <c r="K15" s="55"/>
      <c r="L15" s="49"/>
      <c r="M15" s="49"/>
      <c r="N15" s="5"/>
      <c r="O15" s="37"/>
      <c r="P15" s="5"/>
      <c r="Q15" s="5"/>
    </row>
    <row r="16" spans="1:17" ht="38.25" x14ac:dyDescent="0.25">
      <c r="A16" s="18"/>
      <c r="B16" s="48" t="s">
        <v>11</v>
      </c>
      <c r="C16" s="5" t="s">
        <v>28</v>
      </c>
      <c r="D16" s="4"/>
      <c r="E16" s="4"/>
      <c r="F16" s="10"/>
      <c r="G16" s="10"/>
      <c r="H16" s="43"/>
      <c r="I16" s="10"/>
      <c r="J16" s="43"/>
      <c r="K16" s="55"/>
      <c r="L16" s="49"/>
      <c r="M16" s="49"/>
      <c r="N16" s="5"/>
      <c r="O16" s="37"/>
      <c r="P16" s="5"/>
      <c r="Q16" s="5"/>
    </row>
    <row r="17" spans="1:17" ht="25.5" x14ac:dyDescent="0.25">
      <c r="A17" s="18"/>
      <c r="B17" s="48" t="s">
        <v>21</v>
      </c>
      <c r="C17" s="5" t="s">
        <v>29</v>
      </c>
      <c r="D17" s="4"/>
      <c r="E17" s="4"/>
      <c r="F17" s="26"/>
      <c r="G17" s="26"/>
      <c r="H17" s="44"/>
      <c r="I17" s="45"/>
      <c r="J17" s="43"/>
      <c r="K17" s="55"/>
      <c r="L17" s="49"/>
      <c r="M17" s="49"/>
      <c r="N17" s="26"/>
      <c r="O17" s="26"/>
      <c r="P17" s="26"/>
      <c r="Q17" s="26"/>
    </row>
    <row r="18" spans="1:17" s="21" customFormat="1" ht="76.5" x14ac:dyDescent="0.25">
      <c r="A18" s="19" t="s">
        <v>30</v>
      </c>
      <c r="B18" s="48" t="s">
        <v>31</v>
      </c>
      <c r="C18" s="8" t="s">
        <v>257</v>
      </c>
      <c r="D18" s="30"/>
      <c r="E18" s="30"/>
      <c r="F18" s="10" t="s">
        <v>231</v>
      </c>
      <c r="G18" s="10" t="s">
        <v>175</v>
      </c>
      <c r="H18" s="43">
        <v>93.8</v>
      </c>
      <c r="I18" s="10">
        <v>1</v>
      </c>
      <c r="J18" s="43">
        <f t="shared" ref="J18:J75" si="1">H18*I18</f>
        <v>93.8</v>
      </c>
      <c r="K18" s="50">
        <f>M18/3000</f>
        <v>3.2829999999999998E-2</v>
      </c>
      <c r="L18" s="49">
        <f>M18/I18</f>
        <v>98.49</v>
      </c>
      <c r="M18" s="49">
        <f>J18*1.05</f>
        <v>98.49</v>
      </c>
      <c r="N18" s="5" t="str">
        <f>CONCATENATE(O18,P18,Q18)</f>
        <v>05353947001SSC (10X) Roche Ventana Medical Systems</v>
      </c>
      <c r="O18" s="53" t="s">
        <v>173</v>
      </c>
      <c r="P18" s="5" t="s">
        <v>171</v>
      </c>
      <c r="Q18" s="8" t="s">
        <v>172</v>
      </c>
    </row>
    <row r="19" spans="1:17" x14ac:dyDescent="0.25">
      <c r="A19" s="18" t="s">
        <v>32</v>
      </c>
      <c r="B19" s="84" t="s">
        <v>33</v>
      </c>
      <c r="C19" s="85"/>
      <c r="D19" s="4" t="s">
        <v>78</v>
      </c>
      <c r="E19" s="4" t="s">
        <v>40</v>
      </c>
      <c r="F19" s="10"/>
      <c r="G19" s="10"/>
      <c r="H19" s="43"/>
      <c r="I19" s="10"/>
      <c r="J19" s="43"/>
      <c r="K19" s="50"/>
      <c r="L19" s="49"/>
      <c r="M19" s="49"/>
      <c r="N19" s="8"/>
      <c r="O19" s="38"/>
      <c r="P19" s="8"/>
      <c r="Q19" s="8"/>
    </row>
    <row r="20" spans="1:17" ht="51" x14ac:dyDescent="0.25">
      <c r="A20" s="18"/>
      <c r="B20" s="48" t="s">
        <v>11</v>
      </c>
      <c r="C20" s="5" t="s">
        <v>34</v>
      </c>
      <c r="D20" s="4"/>
      <c r="E20" s="4"/>
      <c r="F20" s="10"/>
      <c r="G20" s="10"/>
      <c r="H20" s="43"/>
      <c r="I20" s="10"/>
      <c r="J20" s="43"/>
      <c r="K20" s="50"/>
      <c r="L20" s="49"/>
      <c r="M20" s="49"/>
      <c r="N20" s="8"/>
      <c r="O20" s="38"/>
      <c r="P20" s="8"/>
      <c r="Q20" s="8"/>
    </row>
    <row r="21" spans="1:17" ht="25.5" x14ac:dyDescent="0.25">
      <c r="A21" s="18"/>
      <c r="B21" s="48" t="s">
        <v>21</v>
      </c>
      <c r="C21" s="5" t="s">
        <v>35</v>
      </c>
      <c r="D21" s="4"/>
      <c r="E21" s="4"/>
      <c r="F21" s="10"/>
      <c r="G21" s="10"/>
      <c r="H21" s="43"/>
      <c r="I21" s="10"/>
      <c r="J21" s="43"/>
      <c r="K21" s="50"/>
      <c r="L21" s="49"/>
      <c r="M21" s="49"/>
      <c r="N21" s="8"/>
      <c r="O21" s="38"/>
      <c r="P21" s="8"/>
      <c r="Q21" s="8"/>
    </row>
    <row r="22" spans="1:17" s="21" customFormat="1" ht="76.5" x14ac:dyDescent="0.25">
      <c r="A22" s="19" t="s">
        <v>36</v>
      </c>
      <c r="B22" s="48" t="s">
        <v>31</v>
      </c>
      <c r="C22" s="5" t="s">
        <v>259</v>
      </c>
      <c r="D22" s="20"/>
      <c r="E22" s="20"/>
      <c r="F22" s="10" t="s">
        <v>232</v>
      </c>
      <c r="G22" s="10" t="s">
        <v>176</v>
      </c>
      <c r="H22" s="43">
        <v>145.6</v>
      </c>
      <c r="I22" s="10">
        <v>4</v>
      </c>
      <c r="J22" s="43">
        <f t="shared" si="1"/>
        <v>582.4</v>
      </c>
      <c r="K22" s="50">
        <f>M22/2000</f>
        <v>0.30575999999999998</v>
      </c>
      <c r="L22" s="49">
        <f>M22/I22</f>
        <v>152.88</v>
      </c>
      <c r="M22" s="49">
        <f>J22*1.05</f>
        <v>611.52</v>
      </c>
      <c r="N22" s="8" t="str">
        <f>CONCATENATE(O22,P22,Q22)</f>
        <v>05279801001 CELL CONDITIONING SOLUTION, CC1 Roche Ventana Medical Systems</v>
      </c>
      <c r="O22" s="54" t="s">
        <v>221</v>
      </c>
      <c r="P22" s="8" t="s">
        <v>220</v>
      </c>
      <c r="Q22" s="8" t="s">
        <v>172</v>
      </c>
    </row>
    <row r="23" spans="1:17" x14ac:dyDescent="0.25">
      <c r="A23" s="18" t="s">
        <v>37</v>
      </c>
      <c r="B23" s="84" t="s">
        <v>38</v>
      </c>
      <c r="C23" s="85"/>
      <c r="D23" s="4" t="s">
        <v>78</v>
      </c>
      <c r="E23" s="4" t="s">
        <v>145</v>
      </c>
      <c r="F23" s="10"/>
      <c r="G23" s="10"/>
      <c r="H23" s="43"/>
      <c r="I23" s="10"/>
      <c r="J23" s="43"/>
      <c r="K23" s="50"/>
      <c r="L23" s="49"/>
      <c r="M23" s="49"/>
      <c r="N23" s="8"/>
      <c r="O23" s="38"/>
      <c r="P23" s="8"/>
      <c r="Q23" s="5"/>
    </row>
    <row r="24" spans="1:17" ht="38.25" x14ac:dyDescent="0.25">
      <c r="A24" s="18"/>
      <c r="B24" s="48" t="s">
        <v>11</v>
      </c>
      <c r="C24" s="5" t="s">
        <v>41</v>
      </c>
      <c r="D24" s="4"/>
      <c r="E24" s="4"/>
      <c r="F24" s="10"/>
      <c r="G24" s="10"/>
      <c r="H24" s="43"/>
      <c r="I24" s="10"/>
      <c r="J24" s="43"/>
      <c r="K24" s="50"/>
      <c r="L24" s="49"/>
      <c r="M24" s="49"/>
      <c r="N24" s="8"/>
      <c r="O24" s="38"/>
      <c r="P24" s="8"/>
      <c r="Q24" s="5"/>
    </row>
    <row r="25" spans="1:17" ht="25.5" x14ac:dyDescent="0.25">
      <c r="A25" s="18"/>
      <c r="B25" s="48" t="s">
        <v>21</v>
      </c>
      <c r="C25" s="5" t="s">
        <v>42</v>
      </c>
      <c r="D25" s="4"/>
      <c r="E25" s="4"/>
      <c r="F25" s="10"/>
      <c r="G25" s="10"/>
      <c r="H25" s="43"/>
      <c r="I25" s="10"/>
      <c r="J25" s="43"/>
      <c r="K25" s="50"/>
      <c r="L25" s="49"/>
      <c r="M25" s="49"/>
      <c r="N25" s="8"/>
      <c r="O25" s="38"/>
      <c r="P25" s="8"/>
      <c r="Q25" s="5"/>
    </row>
    <row r="26" spans="1:17" s="21" customFormat="1" ht="76.5" x14ac:dyDescent="0.25">
      <c r="A26" s="19" t="s">
        <v>43</v>
      </c>
      <c r="B26" s="48" t="s">
        <v>31</v>
      </c>
      <c r="C26" s="5" t="s">
        <v>258</v>
      </c>
      <c r="D26" s="20"/>
      <c r="E26" s="20"/>
      <c r="F26" s="10" t="s">
        <v>233</v>
      </c>
      <c r="G26" s="10" t="s">
        <v>177</v>
      </c>
      <c r="H26" s="43">
        <v>356.72</v>
      </c>
      <c r="I26" s="10">
        <v>4</v>
      </c>
      <c r="J26" s="43">
        <f t="shared" si="1"/>
        <v>1426.88</v>
      </c>
      <c r="K26" s="50">
        <f>M26/1000</f>
        <v>1.4982240000000002</v>
      </c>
      <c r="L26" s="49">
        <f>M26/I26</f>
        <v>374.55600000000004</v>
      </c>
      <c r="M26" s="49">
        <f>J26*1.05</f>
        <v>1498.2240000000002</v>
      </c>
      <c r="N26" s="8" t="str">
        <f>CONCATENATE(O26,P26,Q26)</f>
        <v>05279798001 Cell Conditioning Solution (CC2) Roche Ventana Medical Systems</v>
      </c>
      <c r="O26" s="54" t="s">
        <v>219</v>
      </c>
      <c r="P26" s="8" t="s">
        <v>218</v>
      </c>
      <c r="Q26" s="8" t="s">
        <v>172</v>
      </c>
    </row>
    <row r="27" spans="1:17" x14ac:dyDescent="0.25">
      <c r="A27" s="18" t="s">
        <v>44</v>
      </c>
      <c r="B27" s="77" t="s">
        <v>45</v>
      </c>
      <c r="C27" s="77"/>
      <c r="D27" s="4" t="s">
        <v>46</v>
      </c>
      <c r="E27" s="4" t="s">
        <v>47</v>
      </c>
      <c r="F27" s="10"/>
      <c r="G27" s="10"/>
      <c r="H27" s="43"/>
      <c r="I27" s="10"/>
      <c r="J27" s="43"/>
      <c r="K27" s="55"/>
      <c r="L27" s="49"/>
      <c r="M27" s="49"/>
      <c r="N27" s="5"/>
      <c r="O27" s="37"/>
      <c r="P27" s="5"/>
      <c r="Q27" s="5"/>
    </row>
    <row r="28" spans="1:17" ht="38.25" x14ac:dyDescent="0.25">
      <c r="A28" s="17"/>
      <c r="B28" s="48" t="s">
        <v>45</v>
      </c>
      <c r="C28" s="5" t="s">
        <v>48</v>
      </c>
      <c r="D28" s="4"/>
      <c r="E28" s="4"/>
      <c r="F28" s="10"/>
      <c r="G28" s="10"/>
      <c r="H28" s="43"/>
      <c r="I28" s="10"/>
      <c r="J28" s="43"/>
      <c r="K28" s="55"/>
      <c r="L28" s="49"/>
      <c r="M28" s="49"/>
      <c r="N28" s="5"/>
      <c r="O28" s="37"/>
      <c r="P28" s="5"/>
      <c r="Q28" s="5"/>
    </row>
    <row r="29" spans="1:17" ht="25.5" x14ac:dyDescent="0.25">
      <c r="A29" s="17"/>
      <c r="B29" s="48" t="s">
        <v>21</v>
      </c>
      <c r="C29" s="5" t="s">
        <v>49</v>
      </c>
      <c r="D29" s="4"/>
      <c r="E29" s="4"/>
      <c r="F29" s="10"/>
      <c r="G29" s="10"/>
      <c r="H29" s="43"/>
      <c r="I29" s="10"/>
      <c r="J29" s="43"/>
      <c r="K29" s="55"/>
      <c r="L29" s="49"/>
      <c r="M29" s="49"/>
      <c r="N29" s="5"/>
      <c r="O29" s="37"/>
      <c r="P29" s="5"/>
      <c r="Q29" s="5"/>
    </row>
    <row r="30" spans="1:17" s="21" customFormat="1" ht="76.5" x14ac:dyDescent="0.25">
      <c r="A30" s="19" t="s">
        <v>50</v>
      </c>
      <c r="B30" s="48" t="s">
        <v>31</v>
      </c>
      <c r="C30" s="5" t="s">
        <v>45</v>
      </c>
      <c r="D30" s="20"/>
      <c r="E30" s="20"/>
      <c r="F30" s="10" t="s">
        <v>234</v>
      </c>
      <c r="G30" s="10" t="s">
        <v>178</v>
      </c>
      <c r="H30" s="43">
        <v>70.84</v>
      </c>
      <c r="I30" s="10">
        <v>2</v>
      </c>
      <c r="J30" s="43">
        <f t="shared" si="1"/>
        <v>141.68</v>
      </c>
      <c r="K30" s="50">
        <f>M30/500</f>
        <v>0.29752800000000001</v>
      </c>
      <c r="L30" s="49">
        <f>M30/I30</f>
        <v>74.382000000000005</v>
      </c>
      <c r="M30" s="49">
        <f>J30*1.05</f>
        <v>148.76400000000001</v>
      </c>
      <c r="N30" s="8" t="str">
        <f>CONCATENATE(O30,P30,Q30)</f>
        <v>05266688001 PROTEASE 1 Roche Ventana Medical Systems</v>
      </c>
      <c r="O30" s="54" t="s">
        <v>217</v>
      </c>
      <c r="P30" s="8" t="s">
        <v>216</v>
      </c>
      <c r="Q30" s="8" t="s">
        <v>172</v>
      </c>
    </row>
    <row r="31" spans="1:17" x14ac:dyDescent="0.25">
      <c r="A31" s="18" t="s">
        <v>51</v>
      </c>
      <c r="B31" s="77" t="s">
        <v>261</v>
      </c>
      <c r="C31" s="77"/>
      <c r="D31" s="4" t="s">
        <v>146</v>
      </c>
      <c r="E31" s="4" t="s">
        <v>144</v>
      </c>
      <c r="F31" s="10"/>
      <c r="G31" s="10"/>
      <c r="H31" s="43"/>
      <c r="I31" s="10"/>
      <c r="J31" s="43"/>
      <c r="K31" s="50"/>
      <c r="L31" s="49"/>
      <c r="M31" s="49"/>
      <c r="N31" s="8"/>
      <c r="O31" s="38"/>
      <c r="P31" s="8"/>
      <c r="Q31" s="8"/>
    </row>
    <row r="32" spans="1:17" ht="51" x14ac:dyDescent="0.25">
      <c r="A32" s="18"/>
      <c r="B32" s="48" t="s">
        <v>11</v>
      </c>
      <c r="C32" s="5" t="s">
        <v>52</v>
      </c>
      <c r="D32" s="4"/>
      <c r="E32" s="4"/>
      <c r="F32" s="10"/>
      <c r="G32" s="10"/>
      <c r="H32" s="43"/>
      <c r="I32" s="10"/>
      <c r="J32" s="43"/>
      <c r="K32" s="50"/>
      <c r="L32" s="49"/>
      <c r="M32" s="49"/>
      <c r="N32" s="8"/>
      <c r="O32" s="38"/>
      <c r="P32" s="8"/>
      <c r="Q32" s="8"/>
    </row>
    <row r="33" spans="1:17" ht="25.5" x14ac:dyDescent="0.25">
      <c r="A33" s="18"/>
      <c r="B33" s="48" t="s">
        <v>21</v>
      </c>
      <c r="C33" s="5" t="s">
        <v>53</v>
      </c>
      <c r="D33" s="4"/>
      <c r="E33" s="4"/>
      <c r="F33" s="10"/>
      <c r="G33" s="10"/>
      <c r="H33" s="43"/>
      <c r="I33" s="10"/>
      <c r="J33" s="43"/>
      <c r="K33" s="50"/>
      <c r="L33" s="49"/>
      <c r="M33" s="49"/>
      <c r="N33" s="8"/>
      <c r="O33" s="38"/>
      <c r="P33" s="8"/>
      <c r="Q33" s="8"/>
    </row>
    <row r="34" spans="1:17" s="21" customFormat="1" ht="76.5" x14ac:dyDescent="0.25">
      <c r="A34" s="19" t="s">
        <v>54</v>
      </c>
      <c r="B34" s="48" t="s">
        <v>31</v>
      </c>
      <c r="C34" s="5" t="s">
        <v>260</v>
      </c>
      <c r="D34" s="20"/>
      <c r="E34" s="20"/>
      <c r="F34" s="10" t="s">
        <v>235</v>
      </c>
      <c r="G34" s="10" t="s">
        <v>179</v>
      </c>
      <c r="H34" s="43">
        <v>54.6</v>
      </c>
      <c r="I34" s="10">
        <v>33</v>
      </c>
      <c r="J34" s="43">
        <f t="shared" si="1"/>
        <v>1801.8</v>
      </c>
      <c r="K34" s="50">
        <f>M34/3000</f>
        <v>0.63063000000000002</v>
      </c>
      <c r="L34" s="49">
        <f>M34/I34</f>
        <v>57.330000000000005</v>
      </c>
      <c r="M34" s="49">
        <f>J34*1.05</f>
        <v>1891.89</v>
      </c>
      <c r="N34" s="8" t="str">
        <f>CONCATENATE(O34,P34,Q34)</f>
        <v>05264839001 LCS Roche Ventana Medical Systems</v>
      </c>
      <c r="O34" s="54" t="s">
        <v>212</v>
      </c>
      <c r="P34" s="8" t="s">
        <v>213</v>
      </c>
      <c r="Q34" s="8" t="s">
        <v>172</v>
      </c>
    </row>
    <row r="35" spans="1:17" x14ac:dyDescent="0.25">
      <c r="A35" s="22" t="s">
        <v>55</v>
      </c>
      <c r="B35" s="76" t="s">
        <v>56</v>
      </c>
      <c r="C35" s="76"/>
      <c r="D35" s="7" t="s">
        <v>134</v>
      </c>
      <c r="E35" s="7" t="s">
        <v>144</v>
      </c>
      <c r="F35" s="10"/>
      <c r="G35" s="10"/>
      <c r="H35" s="43"/>
      <c r="I35" s="10"/>
      <c r="J35" s="43"/>
      <c r="K35" s="50"/>
      <c r="L35" s="49"/>
      <c r="M35" s="49"/>
      <c r="N35" s="8"/>
      <c r="O35" s="38"/>
      <c r="P35" s="8"/>
      <c r="Q35" s="8"/>
    </row>
    <row r="36" spans="1:17" ht="51" x14ac:dyDescent="0.25">
      <c r="A36" s="22"/>
      <c r="B36" s="25" t="s">
        <v>11</v>
      </c>
      <c r="C36" s="8" t="s">
        <v>57</v>
      </c>
      <c r="D36" s="7"/>
      <c r="E36" s="7"/>
      <c r="F36" s="10"/>
      <c r="G36" s="10"/>
      <c r="H36" s="43"/>
      <c r="I36" s="10"/>
      <c r="J36" s="43"/>
      <c r="K36" s="50"/>
      <c r="L36" s="49"/>
      <c r="M36" s="49"/>
      <c r="N36" s="8"/>
      <c r="O36" s="38"/>
      <c r="P36" s="8"/>
      <c r="Q36" s="8"/>
    </row>
    <row r="37" spans="1:17" ht="25.5" x14ac:dyDescent="0.25">
      <c r="A37" s="22"/>
      <c r="B37" s="25" t="s">
        <v>21</v>
      </c>
      <c r="C37" s="8" t="s">
        <v>58</v>
      </c>
      <c r="D37" s="7"/>
      <c r="E37" s="7"/>
      <c r="F37" s="10"/>
      <c r="G37" s="10"/>
      <c r="H37" s="43"/>
      <c r="I37" s="10"/>
      <c r="J37" s="43"/>
      <c r="K37" s="50"/>
      <c r="L37" s="49"/>
      <c r="M37" s="49"/>
      <c r="N37" s="8"/>
      <c r="O37" s="38"/>
      <c r="P37" s="8"/>
      <c r="Q37" s="8"/>
    </row>
    <row r="38" spans="1:17" s="21" customFormat="1" ht="76.5" x14ac:dyDescent="0.25">
      <c r="A38" s="29" t="s">
        <v>59</v>
      </c>
      <c r="B38" s="25" t="s">
        <v>31</v>
      </c>
      <c r="C38" s="8" t="s">
        <v>262</v>
      </c>
      <c r="D38" s="30"/>
      <c r="E38" s="30"/>
      <c r="F38" s="10" t="s">
        <v>236</v>
      </c>
      <c r="G38" s="10" t="s">
        <v>180</v>
      </c>
      <c r="H38" s="43">
        <v>89.18</v>
      </c>
      <c r="I38" s="10">
        <v>14</v>
      </c>
      <c r="J38" s="43">
        <f t="shared" si="1"/>
        <v>1248.52</v>
      </c>
      <c r="K38" s="50">
        <f>M38/3000</f>
        <v>0.43698200000000004</v>
      </c>
      <c r="L38" s="49">
        <f>M38/I38</f>
        <v>93.63900000000001</v>
      </c>
      <c r="M38" s="49">
        <f>J38*1.05</f>
        <v>1310.9460000000001</v>
      </c>
      <c r="N38" s="8" t="str">
        <f>CONCATENATE(O38,P38,Q38)</f>
        <v>05353955001 Reaction Buffer Concentrate (10X) Roche Ventana Medical Systems</v>
      </c>
      <c r="O38" s="54" t="s">
        <v>214</v>
      </c>
      <c r="P38" s="8" t="s">
        <v>215</v>
      </c>
      <c r="Q38" s="8" t="s">
        <v>172</v>
      </c>
    </row>
    <row r="39" spans="1:17" x14ac:dyDescent="0.25">
      <c r="A39" s="22" t="s">
        <v>60</v>
      </c>
      <c r="B39" s="76" t="s">
        <v>61</v>
      </c>
      <c r="C39" s="76"/>
      <c r="D39" s="7" t="s">
        <v>134</v>
      </c>
      <c r="E39" s="7" t="s">
        <v>144</v>
      </c>
      <c r="F39" s="10"/>
      <c r="G39" s="10"/>
      <c r="H39" s="43"/>
      <c r="I39" s="10"/>
      <c r="J39" s="43"/>
      <c r="K39" s="50"/>
      <c r="L39" s="49"/>
      <c r="M39" s="49"/>
      <c r="N39" s="8"/>
      <c r="O39" s="38"/>
      <c r="P39" s="8"/>
      <c r="Q39" s="8"/>
    </row>
    <row r="40" spans="1:17" ht="38.25" x14ac:dyDescent="0.25">
      <c r="A40" s="22"/>
      <c r="B40" s="25" t="s">
        <v>11</v>
      </c>
      <c r="C40" s="8" t="s">
        <v>62</v>
      </c>
      <c r="D40" s="7"/>
      <c r="E40" s="7"/>
      <c r="F40" s="10"/>
      <c r="G40" s="10"/>
      <c r="H40" s="43"/>
      <c r="I40" s="10"/>
      <c r="J40" s="43"/>
      <c r="K40" s="50"/>
      <c r="L40" s="49"/>
      <c r="M40" s="49"/>
      <c r="N40" s="8"/>
      <c r="O40" s="38"/>
      <c r="P40" s="8"/>
      <c r="Q40" s="8"/>
    </row>
    <row r="41" spans="1:17" ht="25.5" x14ac:dyDescent="0.25">
      <c r="A41" s="22"/>
      <c r="B41" s="25" t="s">
        <v>21</v>
      </c>
      <c r="C41" s="8" t="s">
        <v>63</v>
      </c>
      <c r="D41" s="7"/>
      <c r="E41" s="7"/>
      <c r="F41" s="10"/>
      <c r="G41" s="10"/>
      <c r="H41" s="43"/>
      <c r="I41" s="10"/>
      <c r="J41" s="43"/>
      <c r="K41" s="50"/>
      <c r="L41" s="49"/>
      <c r="M41" s="49"/>
      <c r="N41" s="8"/>
      <c r="O41" s="38"/>
      <c r="P41" s="8"/>
      <c r="Q41" s="8"/>
    </row>
    <row r="42" spans="1:17" s="21" customFormat="1" ht="76.5" x14ac:dyDescent="0.25">
      <c r="A42" s="29" t="s">
        <v>64</v>
      </c>
      <c r="B42" s="25" t="s">
        <v>31</v>
      </c>
      <c r="C42" s="8" t="s">
        <v>61</v>
      </c>
      <c r="D42" s="30"/>
      <c r="E42" s="30"/>
      <c r="F42" s="10" t="s">
        <v>234</v>
      </c>
      <c r="G42" s="10" t="s">
        <v>181</v>
      </c>
      <c r="H42" s="43">
        <v>45.5</v>
      </c>
      <c r="I42" s="10">
        <v>12</v>
      </c>
      <c r="J42" s="43">
        <f t="shared" si="1"/>
        <v>546</v>
      </c>
      <c r="K42" s="50">
        <f>M42/3000</f>
        <v>0.19110000000000002</v>
      </c>
      <c r="L42" s="49">
        <f>M42/I42</f>
        <v>47.775000000000006</v>
      </c>
      <c r="M42" s="49">
        <f>J42*1.05</f>
        <v>573.30000000000007</v>
      </c>
      <c r="N42" s="8" t="str">
        <f>CONCATENATE(O42,P42,Q42)</f>
        <v>05277965001 Hematoxylin II Roche Ventana Medical Systems</v>
      </c>
      <c r="O42" s="54" t="s">
        <v>238</v>
      </c>
      <c r="P42" s="8" t="s">
        <v>237</v>
      </c>
      <c r="Q42" s="8" t="s">
        <v>172</v>
      </c>
    </row>
    <row r="43" spans="1:17" x14ac:dyDescent="0.25">
      <c r="A43" s="18" t="s">
        <v>65</v>
      </c>
      <c r="B43" s="77" t="s">
        <v>66</v>
      </c>
      <c r="C43" s="77"/>
      <c r="D43" s="4" t="s">
        <v>134</v>
      </c>
      <c r="E43" s="4" t="s">
        <v>144</v>
      </c>
      <c r="F43" s="10"/>
      <c r="G43" s="10"/>
      <c r="H43" s="43"/>
      <c r="I43" s="10"/>
      <c r="J43" s="43"/>
      <c r="K43" s="50"/>
      <c r="L43" s="49"/>
      <c r="M43" s="49"/>
      <c r="N43" s="8"/>
      <c r="O43" s="38"/>
      <c r="P43" s="8"/>
      <c r="Q43" s="8"/>
    </row>
    <row r="44" spans="1:17" ht="38.25" x14ac:dyDescent="0.25">
      <c r="A44" s="18"/>
      <c r="B44" s="48" t="s">
        <v>11</v>
      </c>
      <c r="C44" s="5" t="s">
        <v>67</v>
      </c>
      <c r="D44" s="4"/>
      <c r="E44" s="4"/>
      <c r="F44" s="10"/>
      <c r="G44" s="10"/>
      <c r="H44" s="43"/>
      <c r="I44" s="10"/>
      <c r="J44" s="43"/>
      <c r="K44" s="50"/>
      <c r="L44" s="49"/>
      <c r="M44" s="49"/>
      <c r="N44" s="8"/>
      <c r="O44" s="38"/>
      <c r="P44" s="8"/>
      <c r="Q44" s="8"/>
    </row>
    <row r="45" spans="1:17" ht="25.5" x14ac:dyDescent="0.25">
      <c r="A45" s="18"/>
      <c r="B45" s="48" t="s">
        <v>21</v>
      </c>
      <c r="C45" s="5" t="s">
        <v>49</v>
      </c>
      <c r="D45" s="4"/>
      <c r="E45" s="4"/>
      <c r="F45" s="10"/>
      <c r="G45" s="10"/>
      <c r="H45" s="43"/>
      <c r="I45" s="10"/>
      <c r="J45" s="43"/>
      <c r="K45" s="50"/>
      <c r="L45" s="49"/>
      <c r="M45" s="49"/>
      <c r="N45" s="8"/>
      <c r="O45" s="38"/>
      <c r="P45" s="8"/>
      <c r="Q45" s="8"/>
    </row>
    <row r="46" spans="1:17" s="21" customFormat="1" ht="76.5" x14ac:dyDescent="0.25">
      <c r="A46" s="19" t="s">
        <v>68</v>
      </c>
      <c r="B46" s="48" t="s">
        <v>31</v>
      </c>
      <c r="C46" s="5" t="s">
        <v>66</v>
      </c>
      <c r="D46" s="20"/>
      <c r="E46" s="20"/>
      <c r="F46" s="10" t="s">
        <v>234</v>
      </c>
      <c r="G46" s="10" t="s">
        <v>181</v>
      </c>
      <c r="H46" s="43">
        <v>45.5</v>
      </c>
      <c r="I46" s="10">
        <v>12</v>
      </c>
      <c r="J46" s="43">
        <f t="shared" si="1"/>
        <v>546</v>
      </c>
      <c r="K46" s="50">
        <f>M46/3000</f>
        <v>0.19110000000000002</v>
      </c>
      <c r="L46" s="49">
        <f>M46/I46</f>
        <v>47.775000000000006</v>
      </c>
      <c r="M46" s="49">
        <f>J46*1.05</f>
        <v>573.30000000000007</v>
      </c>
      <c r="N46" s="8" t="str">
        <f>CONCATENATE(O46,P46,Q46)</f>
        <v>05266769001 BLUING REAGENT Roche Ventana Medical Systems</v>
      </c>
      <c r="O46" s="54" t="s">
        <v>210</v>
      </c>
      <c r="P46" s="8" t="s">
        <v>211</v>
      </c>
      <c r="Q46" s="8" t="s">
        <v>172</v>
      </c>
    </row>
    <row r="47" spans="1:17" x14ac:dyDescent="0.25">
      <c r="A47" s="18" t="s">
        <v>69</v>
      </c>
      <c r="B47" s="78" t="s">
        <v>70</v>
      </c>
      <c r="C47" s="79"/>
      <c r="D47" s="7" t="s">
        <v>39</v>
      </c>
      <c r="E47" s="7" t="s">
        <v>40</v>
      </c>
      <c r="F47" s="10"/>
      <c r="G47" s="10"/>
      <c r="H47" s="43"/>
      <c r="I47" s="10"/>
      <c r="J47" s="43"/>
      <c r="K47" s="50"/>
      <c r="L47" s="49"/>
      <c r="M47" s="49"/>
      <c r="N47" s="8"/>
      <c r="O47" s="38"/>
      <c r="P47" s="8"/>
      <c r="Q47" s="8"/>
    </row>
    <row r="48" spans="1:17" ht="51" x14ac:dyDescent="0.25">
      <c r="A48" s="6"/>
      <c r="B48" s="25" t="s">
        <v>11</v>
      </c>
      <c r="C48" s="8" t="s">
        <v>71</v>
      </c>
      <c r="D48" s="7"/>
      <c r="E48" s="7"/>
      <c r="F48" s="10"/>
      <c r="G48" s="10"/>
      <c r="H48" s="43"/>
      <c r="I48" s="10"/>
      <c r="J48" s="43"/>
      <c r="K48" s="50"/>
      <c r="L48" s="49"/>
      <c r="M48" s="49"/>
      <c r="N48" s="8"/>
      <c r="O48" s="38"/>
      <c r="P48" s="8"/>
      <c r="Q48" s="8"/>
    </row>
    <row r="49" spans="1:17" ht="51" x14ac:dyDescent="0.25">
      <c r="A49" s="17"/>
      <c r="B49" s="25" t="s">
        <v>72</v>
      </c>
      <c r="C49" s="8" t="s">
        <v>73</v>
      </c>
      <c r="D49" s="7"/>
      <c r="E49" s="7"/>
      <c r="F49" s="10"/>
      <c r="G49" s="10"/>
      <c r="H49" s="43"/>
      <c r="I49" s="10"/>
      <c r="J49" s="43"/>
      <c r="K49" s="50"/>
      <c r="L49" s="49"/>
      <c r="M49" s="49"/>
      <c r="N49" s="8"/>
      <c r="O49" s="38"/>
      <c r="P49" s="8"/>
      <c r="Q49" s="8"/>
    </row>
    <row r="50" spans="1:17" ht="25.5" x14ac:dyDescent="0.25">
      <c r="A50" s="17"/>
      <c r="B50" s="25" t="s">
        <v>21</v>
      </c>
      <c r="C50" s="8" t="s">
        <v>74</v>
      </c>
      <c r="D50" s="7"/>
      <c r="E50" s="7"/>
      <c r="F50" s="10"/>
      <c r="G50" s="10"/>
      <c r="H50" s="43"/>
      <c r="I50" s="10"/>
      <c r="J50" s="43"/>
      <c r="K50" s="50"/>
      <c r="L50" s="49"/>
      <c r="M50" s="49"/>
      <c r="N50" s="8"/>
      <c r="O50" s="38"/>
      <c r="P50" s="8"/>
      <c r="Q50" s="8"/>
    </row>
    <row r="51" spans="1:17" s="21" customFormat="1" ht="76.5" x14ac:dyDescent="0.25">
      <c r="A51" s="19" t="s">
        <v>75</v>
      </c>
      <c r="B51" s="25" t="s">
        <v>31</v>
      </c>
      <c r="C51" s="8" t="s">
        <v>263</v>
      </c>
      <c r="D51" s="30"/>
      <c r="E51" s="30"/>
      <c r="F51" s="10" t="s">
        <v>239</v>
      </c>
      <c r="G51" s="10" t="s">
        <v>182</v>
      </c>
      <c r="H51" s="43">
        <v>1010.1</v>
      </c>
      <c r="I51" s="10">
        <v>8</v>
      </c>
      <c r="J51" s="43">
        <f t="shared" si="1"/>
        <v>8080.8</v>
      </c>
      <c r="K51" s="50">
        <f>M51/2000</f>
        <v>4.2424200000000001</v>
      </c>
      <c r="L51" s="49">
        <f>M51/I51</f>
        <v>1060.605</v>
      </c>
      <c r="M51" s="49">
        <f>J51*1.05</f>
        <v>8484.84</v>
      </c>
      <c r="N51" s="8" t="str">
        <f>CONCATENATE(O51,P51,Q51)</f>
        <v>05269806001 UltraView DAB Roche Ventana Medical Systems</v>
      </c>
      <c r="O51" s="54" t="s">
        <v>242</v>
      </c>
      <c r="P51" s="8" t="s">
        <v>243</v>
      </c>
      <c r="Q51" s="8" t="s">
        <v>172</v>
      </c>
    </row>
    <row r="52" spans="1:17" x14ac:dyDescent="0.25">
      <c r="A52" s="18" t="s">
        <v>76</v>
      </c>
      <c r="B52" s="78" t="s">
        <v>77</v>
      </c>
      <c r="C52" s="79"/>
      <c r="D52" s="7" t="s">
        <v>142</v>
      </c>
      <c r="E52" s="7" t="s">
        <v>147</v>
      </c>
      <c r="F52" s="10"/>
      <c r="G52" s="10"/>
      <c r="H52" s="43"/>
      <c r="I52" s="10"/>
      <c r="J52" s="43"/>
      <c r="K52" s="50"/>
      <c r="L52" s="49"/>
      <c r="M52" s="49"/>
      <c r="N52" s="8"/>
      <c r="O52" s="38"/>
      <c r="P52" s="8"/>
      <c r="Q52" s="8"/>
    </row>
    <row r="53" spans="1:17" ht="51" x14ac:dyDescent="0.25">
      <c r="A53" s="17"/>
      <c r="B53" s="25" t="s">
        <v>11</v>
      </c>
      <c r="C53" s="8" t="s">
        <v>79</v>
      </c>
      <c r="D53" s="7"/>
      <c r="E53" s="7"/>
      <c r="F53" s="10"/>
      <c r="G53" s="10"/>
      <c r="H53" s="43"/>
      <c r="I53" s="10"/>
      <c r="J53" s="43"/>
      <c r="K53" s="50"/>
      <c r="L53" s="49"/>
      <c r="M53" s="49"/>
      <c r="N53" s="8"/>
      <c r="O53" s="38"/>
      <c r="P53" s="8"/>
      <c r="Q53" s="8"/>
    </row>
    <row r="54" spans="1:17" ht="63.75" x14ac:dyDescent="0.25">
      <c r="A54" s="17"/>
      <c r="B54" s="25" t="s">
        <v>72</v>
      </c>
      <c r="C54" s="8" t="s">
        <v>80</v>
      </c>
      <c r="D54" s="7"/>
      <c r="E54" s="7"/>
      <c r="F54" s="10"/>
      <c r="G54" s="10"/>
      <c r="H54" s="43"/>
      <c r="I54" s="10"/>
      <c r="J54" s="43"/>
      <c r="K54" s="50"/>
      <c r="L54" s="49"/>
      <c r="M54" s="49"/>
      <c r="N54" s="8"/>
      <c r="O54" s="38"/>
      <c r="P54" s="8"/>
      <c r="Q54" s="8"/>
    </row>
    <row r="55" spans="1:17" ht="25.5" x14ac:dyDescent="0.25">
      <c r="A55" s="17"/>
      <c r="B55" s="25" t="s">
        <v>21</v>
      </c>
      <c r="C55" s="8" t="s">
        <v>81</v>
      </c>
      <c r="D55" s="7"/>
      <c r="E55" s="7"/>
      <c r="F55" s="10"/>
      <c r="G55" s="10"/>
      <c r="H55" s="43"/>
      <c r="I55" s="10"/>
      <c r="J55" s="43"/>
      <c r="K55" s="50"/>
      <c r="L55" s="49"/>
      <c r="M55" s="49"/>
      <c r="N55" s="8"/>
      <c r="O55" s="38"/>
      <c r="P55" s="8"/>
      <c r="Q55" s="8"/>
    </row>
    <row r="56" spans="1:17" s="21" customFormat="1" ht="76.5" x14ac:dyDescent="0.25">
      <c r="A56" s="19" t="s">
        <v>82</v>
      </c>
      <c r="B56" s="25" t="s">
        <v>31</v>
      </c>
      <c r="C56" s="8" t="s">
        <v>264</v>
      </c>
      <c r="D56" s="30"/>
      <c r="E56" s="30"/>
      <c r="F56" s="10" t="s">
        <v>240</v>
      </c>
      <c r="G56" s="10" t="s">
        <v>183</v>
      </c>
      <c r="H56" s="43">
        <v>1161.1600000000001</v>
      </c>
      <c r="I56" s="10">
        <v>3</v>
      </c>
      <c r="J56" s="43">
        <f t="shared" si="1"/>
        <v>3483.4800000000005</v>
      </c>
      <c r="K56" s="50">
        <f>M56/750</f>
        <v>4.8768720000000005</v>
      </c>
      <c r="L56" s="49">
        <f>M56/I56</f>
        <v>1219.2180000000001</v>
      </c>
      <c r="M56" s="49">
        <f>J56*1.05</f>
        <v>3657.6540000000005</v>
      </c>
      <c r="N56" s="8" t="str">
        <f>CONCATENATE(O56,P56,Q56)</f>
        <v>06396500001 OptiView DAB Roche Ventana Medical Systems</v>
      </c>
      <c r="O56" s="54" t="s">
        <v>244</v>
      </c>
      <c r="P56" s="8" t="s">
        <v>245</v>
      </c>
      <c r="Q56" s="8" t="s">
        <v>172</v>
      </c>
    </row>
    <row r="57" spans="1:17" x14ac:dyDescent="0.25">
      <c r="A57" s="22" t="s">
        <v>83</v>
      </c>
      <c r="B57" s="76" t="s">
        <v>84</v>
      </c>
      <c r="C57" s="76"/>
      <c r="D57" s="7" t="s">
        <v>148</v>
      </c>
      <c r="E57" s="7" t="s">
        <v>149</v>
      </c>
      <c r="F57" s="10"/>
      <c r="G57" s="10"/>
      <c r="H57" s="43"/>
      <c r="I57" s="10"/>
      <c r="J57" s="43"/>
      <c r="K57" s="50"/>
      <c r="L57" s="49"/>
      <c r="M57" s="49"/>
      <c r="N57" s="8"/>
      <c r="O57" s="38"/>
      <c r="P57" s="8"/>
      <c r="Q57" s="8"/>
    </row>
    <row r="58" spans="1:17" ht="51" x14ac:dyDescent="0.25">
      <c r="A58" s="24"/>
      <c r="B58" s="25" t="s">
        <v>11</v>
      </c>
      <c r="C58" s="8" t="s">
        <v>85</v>
      </c>
      <c r="D58" s="7"/>
      <c r="E58" s="7"/>
      <c r="F58" s="52"/>
      <c r="G58" s="10"/>
      <c r="H58" s="43"/>
      <c r="I58" s="10"/>
      <c r="J58" s="43"/>
      <c r="K58" s="50"/>
      <c r="L58" s="49"/>
      <c r="M58" s="49"/>
      <c r="N58" s="8"/>
      <c r="O58" s="38"/>
      <c r="P58" s="8"/>
      <c r="Q58" s="8"/>
    </row>
    <row r="59" spans="1:17" ht="38.25" x14ac:dyDescent="0.25">
      <c r="A59" s="24"/>
      <c r="B59" s="25" t="s">
        <v>72</v>
      </c>
      <c r="C59" s="8" t="s">
        <v>86</v>
      </c>
      <c r="D59" s="7"/>
      <c r="E59" s="7"/>
      <c r="F59" s="10"/>
      <c r="G59" s="10"/>
      <c r="H59" s="43"/>
      <c r="I59" s="10"/>
      <c r="J59" s="43"/>
      <c r="K59" s="50"/>
      <c r="L59" s="49"/>
      <c r="M59" s="49"/>
      <c r="N59" s="8"/>
      <c r="O59" s="38"/>
      <c r="P59" s="8"/>
      <c r="Q59" s="8"/>
    </row>
    <row r="60" spans="1:17" ht="25.5" x14ac:dyDescent="0.25">
      <c r="A60" s="24"/>
      <c r="B60" s="25" t="s">
        <v>21</v>
      </c>
      <c r="C60" s="8" t="s">
        <v>87</v>
      </c>
      <c r="D60" s="7"/>
      <c r="E60" s="7"/>
      <c r="F60" s="10"/>
      <c r="G60" s="10"/>
      <c r="H60" s="43"/>
      <c r="I60" s="10"/>
      <c r="J60" s="43"/>
      <c r="K60" s="50"/>
      <c r="L60" s="49"/>
      <c r="M60" s="49"/>
      <c r="N60" s="8"/>
      <c r="O60" s="38"/>
      <c r="P60" s="8"/>
      <c r="Q60" s="8"/>
    </row>
    <row r="61" spans="1:17" s="31" customFormat="1" ht="76.5" x14ac:dyDescent="0.25">
      <c r="A61" s="29" t="s">
        <v>88</v>
      </c>
      <c r="B61" s="25" t="s">
        <v>31</v>
      </c>
      <c r="C61" s="8" t="s">
        <v>265</v>
      </c>
      <c r="D61" s="30"/>
      <c r="E61" s="30"/>
      <c r="F61" s="10" t="s">
        <v>239</v>
      </c>
      <c r="G61" s="10" t="s">
        <v>184</v>
      </c>
      <c r="H61" s="43">
        <v>1592.5</v>
      </c>
      <c r="I61" s="10">
        <v>1</v>
      </c>
      <c r="J61" s="43">
        <f t="shared" si="1"/>
        <v>1592.5</v>
      </c>
      <c r="K61" s="50">
        <f>M61/250</f>
        <v>6.6885000000000003</v>
      </c>
      <c r="L61" s="49">
        <f>M61/I61</f>
        <v>1672.125</v>
      </c>
      <c r="M61" s="49">
        <f>J61*1.05</f>
        <v>1672.125</v>
      </c>
      <c r="N61" s="8" t="str">
        <f>CONCATENATE(O61,P61,Q61)</f>
        <v>05269814001 ultraView RED Roche Ventana Medical Systems</v>
      </c>
      <c r="O61" s="54" t="s">
        <v>246</v>
      </c>
      <c r="P61" s="8" t="s">
        <v>247</v>
      </c>
      <c r="Q61" s="8" t="s">
        <v>172</v>
      </c>
    </row>
    <row r="62" spans="1:17" s="33" customFormat="1" x14ac:dyDescent="0.25">
      <c r="A62" s="24" t="s">
        <v>89</v>
      </c>
      <c r="B62" s="76" t="s">
        <v>249</v>
      </c>
      <c r="C62" s="76"/>
      <c r="D62" s="7" t="s">
        <v>46</v>
      </c>
      <c r="E62" s="7" t="s">
        <v>133</v>
      </c>
      <c r="F62" s="10"/>
      <c r="G62" s="10"/>
      <c r="H62" s="43"/>
      <c r="I62" s="10"/>
      <c r="J62" s="43"/>
      <c r="K62" s="50"/>
      <c r="L62" s="49"/>
      <c r="M62" s="49"/>
      <c r="N62" s="8"/>
      <c r="O62" s="38"/>
      <c r="P62" s="8"/>
      <c r="Q62" s="8"/>
    </row>
    <row r="63" spans="1:17" s="33" customFormat="1" ht="51" x14ac:dyDescent="0.25">
      <c r="A63" s="24"/>
      <c r="B63" s="25" t="s">
        <v>11</v>
      </c>
      <c r="C63" s="8" t="s">
        <v>157</v>
      </c>
      <c r="D63" s="7"/>
      <c r="E63" s="7"/>
      <c r="F63" s="10"/>
      <c r="G63" s="10"/>
      <c r="H63" s="43"/>
      <c r="I63" s="10"/>
      <c r="J63" s="43"/>
      <c r="K63" s="50"/>
      <c r="L63" s="49"/>
      <c r="M63" s="49"/>
      <c r="N63" s="8"/>
      <c r="O63" s="38"/>
      <c r="P63" s="8"/>
      <c r="Q63" s="8"/>
    </row>
    <row r="64" spans="1:17" s="33" customFormat="1" ht="51" x14ac:dyDescent="0.25">
      <c r="A64" s="24"/>
      <c r="B64" s="25" t="s">
        <v>72</v>
      </c>
      <c r="C64" s="8" t="s">
        <v>90</v>
      </c>
      <c r="D64" s="7"/>
      <c r="E64" s="7"/>
      <c r="F64" s="10"/>
      <c r="G64" s="10"/>
      <c r="H64" s="43"/>
      <c r="I64" s="10"/>
      <c r="J64" s="43"/>
      <c r="K64" s="50"/>
      <c r="L64" s="49"/>
      <c r="M64" s="49"/>
      <c r="N64" s="8"/>
      <c r="O64" s="38"/>
      <c r="P64" s="8"/>
      <c r="Q64" s="8"/>
    </row>
    <row r="65" spans="1:17" s="33" customFormat="1" ht="25.5" x14ac:dyDescent="0.25">
      <c r="A65" s="24"/>
      <c r="B65" s="25" t="s">
        <v>21</v>
      </c>
      <c r="C65" s="8" t="s">
        <v>156</v>
      </c>
      <c r="D65" s="7"/>
      <c r="E65" s="7"/>
      <c r="F65" s="10"/>
      <c r="G65" s="10"/>
      <c r="H65" s="43"/>
      <c r="I65" s="10"/>
      <c r="J65" s="43"/>
      <c r="K65" s="50"/>
      <c r="L65" s="49"/>
      <c r="M65" s="49"/>
      <c r="N65" s="8"/>
      <c r="O65" s="38"/>
      <c r="P65" s="8"/>
      <c r="Q65" s="8"/>
    </row>
    <row r="66" spans="1:17" s="31" customFormat="1" ht="76.5" x14ac:dyDescent="0.25">
      <c r="A66" s="29" t="s">
        <v>92</v>
      </c>
      <c r="B66" s="25" t="s">
        <v>31</v>
      </c>
      <c r="C66" s="8" t="s">
        <v>266</v>
      </c>
      <c r="D66" s="30"/>
      <c r="E66" s="30"/>
      <c r="F66" s="10" t="s">
        <v>248</v>
      </c>
      <c r="G66" s="10" t="s">
        <v>187</v>
      </c>
      <c r="H66" s="43">
        <v>217.5</v>
      </c>
      <c r="I66" s="10">
        <v>2</v>
      </c>
      <c r="J66" s="43">
        <f t="shared" si="1"/>
        <v>435</v>
      </c>
      <c r="K66" s="50">
        <f>M66/100</f>
        <v>4.5674999999999999</v>
      </c>
      <c r="L66" s="49">
        <f>M66/I66</f>
        <v>228.375</v>
      </c>
      <c r="M66" s="49">
        <f>J66*1.05</f>
        <v>456.75</v>
      </c>
      <c r="N66" s="8" t="str">
        <f>CONCATENATE(O66,P66,Q66)</f>
        <v>06396518001 OptiView Amplification Kit Roche Ventana Medical Systems</v>
      </c>
      <c r="O66" s="38" t="s">
        <v>185</v>
      </c>
      <c r="P66" s="8" t="s">
        <v>186</v>
      </c>
      <c r="Q66" s="8" t="s">
        <v>172</v>
      </c>
    </row>
    <row r="67" spans="1:17" s="33" customFormat="1" x14ac:dyDescent="0.25">
      <c r="A67" s="24" t="s">
        <v>93</v>
      </c>
      <c r="B67" s="76" t="s">
        <v>188</v>
      </c>
      <c r="C67" s="76"/>
      <c r="D67" s="7" t="s">
        <v>142</v>
      </c>
      <c r="E67" s="7" t="s">
        <v>150</v>
      </c>
      <c r="F67" s="10"/>
      <c r="G67" s="10"/>
      <c r="H67" s="43"/>
      <c r="I67" s="10"/>
      <c r="J67" s="43"/>
      <c r="K67" s="50"/>
      <c r="L67" s="49"/>
      <c r="M67" s="49"/>
      <c r="N67" s="8"/>
      <c r="O67" s="38"/>
      <c r="P67" s="8"/>
      <c r="Q67" s="8"/>
    </row>
    <row r="68" spans="1:17" s="33" customFormat="1" ht="51" x14ac:dyDescent="0.25">
      <c r="A68" s="24"/>
      <c r="B68" s="25" t="s">
        <v>11</v>
      </c>
      <c r="C68" s="8" t="s">
        <v>158</v>
      </c>
      <c r="D68" s="7"/>
      <c r="E68" s="7"/>
      <c r="F68" s="10"/>
      <c r="G68" s="10"/>
      <c r="H68" s="43"/>
      <c r="I68" s="10"/>
      <c r="J68" s="43"/>
      <c r="K68" s="50"/>
      <c r="L68" s="49"/>
      <c r="M68" s="49"/>
      <c r="N68" s="8"/>
      <c r="O68" s="38"/>
      <c r="P68" s="8"/>
      <c r="Q68" s="8"/>
    </row>
    <row r="69" spans="1:17" s="33" customFormat="1" ht="51" x14ac:dyDescent="0.25">
      <c r="A69" s="24"/>
      <c r="B69" s="25" t="s">
        <v>72</v>
      </c>
      <c r="C69" s="8" t="s">
        <v>90</v>
      </c>
      <c r="D69" s="7"/>
      <c r="E69" s="7"/>
      <c r="F69" s="10"/>
      <c r="G69" s="10"/>
      <c r="H69" s="43"/>
      <c r="I69" s="10"/>
      <c r="J69" s="43"/>
      <c r="K69" s="50"/>
      <c r="L69" s="49"/>
      <c r="M69" s="49"/>
      <c r="N69" s="8"/>
      <c r="O69" s="38"/>
      <c r="P69" s="8"/>
      <c r="Q69" s="8"/>
    </row>
    <row r="70" spans="1:17" s="33" customFormat="1" ht="25.5" x14ac:dyDescent="0.25">
      <c r="A70" s="24"/>
      <c r="B70" s="25" t="s">
        <v>21</v>
      </c>
      <c r="C70" s="8" t="s">
        <v>91</v>
      </c>
      <c r="D70" s="7"/>
      <c r="E70" s="7"/>
      <c r="F70" s="10"/>
      <c r="G70" s="10"/>
      <c r="H70" s="43"/>
      <c r="I70" s="10"/>
      <c r="J70" s="43"/>
      <c r="K70" s="50"/>
      <c r="L70" s="49"/>
      <c r="M70" s="49"/>
      <c r="N70" s="8"/>
      <c r="O70" s="38"/>
      <c r="P70" s="8"/>
      <c r="Q70" s="8"/>
    </row>
    <row r="71" spans="1:17" s="31" customFormat="1" ht="76.5" x14ac:dyDescent="0.25">
      <c r="A71" s="29" t="s">
        <v>97</v>
      </c>
      <c r="B71" s="25" t="s">
        <v>31</v>
      </c>
      <c r="C71" s="8" t="s">
        <v>188</v>
      </c>
      <c r="D71" s="30"/>
      <c r="E71" s="30"/>
      <c r="F71" s="10" t="s">
        <v>250</v>
      </c>
      <c r="G71" s="10" t="s">
        <v>183</v>
      </c>
      <c r="H71" s="43">
        <v>195</v>
      </c>
      <c r="I71" s="10">
        <v>3</v>
      </c>
      <c r="J71" s="43">
        <f t="shared" si="1"/>
        <v>585</v>
      </c>
      <c r="K71" s="50">
        <f>M71/300</f>
        <v>2.0474999999999999</v>
      </c>
      <c r="L71" s="49">
        <f>M71/I71</f>
        <v>204.75</v>
      </c>
      <c r="M71" s="49">
        <f>J71*1.05</f>
        <v>614.25</v>
      </c>
      <c r="N71" s="8" t="str">
        <f>CONCATENATE(O71,P71,Q71)</f>
        <v>05266114001 AMPLIFICATION KITRoche Ventana Medical Systems</v>
      </c>
      <c r="O71" s="38" t="s">
        <v>209</v>
      </c>
      <c r="P71" s="8" t="s">
        <v>251</v>
      </c>
      <c r="Q71" s="8" t="s">
        <v>172</v>
      </c>
    </row>
    <row r="72" spans="1:17" s="33" customFormat="1" x14ac:dyDescent="0.25">
      <c r="A72" s="24" t="s">
        <v>98</v>
      </c>
      <c r="B72" s="76" t="s">
        <v>94</v>
      </c>
      <c r="C72" s="76"/>
      <c r="D72" s="7" t="s">
        <v>148</v>
      </c>
      <c r="E72" s="7" t="s">
        <v>144</v>
      </c>
      <c r="F72" s="10"/>
      <c r="G72" s="10"/>
      <c r="H72" s="43"/>
      <c r="I72" s="10"/>
      <c r="J72" s="43"/>
      <c r="K72" s="50"/>
      <c r="L72" s="49"/>
      <c r="M72" s="49"/>
      <c r="N72" s="8"/>
      <c r="O72" s="54"/>
      <c r="P72" s="8"/>
      <c r="Q72" s="8"/>
    </row>
    <row r="73" spans="1:17" s="33" customFormat="1" ht="38.25" x14ac:dyDescent="0.25">
      <c r="A73" s="24"/>
      <c r="B73" s="25" t="s">
        <v>11</v>
      </c>
      <c r="C73" s="8" t="s">
        <v>95</v>
      </c>
      <c r="D73" s="7"/>
      <c r="E73" s="7"/>
      <c r="F73" s="10"/>
      <c r="G73" s="10"/>
      <c r="H73" s="43"/>
      <c r="I73" s="10"/>
      <c r="J73" s="43"/>
      <c r="K73" s="50"/>
      <c r="L73" s="49"/>
      <c r="M73" s="49"/>
      <c r="N73" s="8"/>
      <c r="O73" s="38"/>
      <c r="P73" s="8"/>
      <c r="Q73" s="8"/>
    </row>
    <row r="74" spans="1:17" s="33" customFormat="1" x14ac:dyDescent="0.25">
      <c r="A74" s="24"/>
      <c r="B74" s="25" t="s">
        <v>21</v>
      </c>
      <c r="C74" s="8" t="s">
        <v>96</v>
      </c>
      <c r="D74" s="7"/>
      <c r="E74" s="7"/>
      <c r="F74" s="10"/>
      <c r="G74" s="10"/>
      <c r="H74" s="43"/>
      <c r="I74" s="10"/>
      <c r="J74" s="43"/>
      <c r="K74" s="50"/>
      <c r="L74" s="49"/>
      <c r="M74" s="49"/>
      <c r="N74" s="8"/>
      <c r="O74" s="38"/>
      <c r="P74" s="8"/>
      <c r="Q74" s="8"/>
    </row>
    <row r="75" spans="1:17" s="31" customFormat="1" ht="76.5" x14ac:dyDescent="0.25">
      <c r="A75" s="29" t="s">
        <v>102</v>
      </c>
      <c r="B75" s="25" t="s">
        <v>31</v>
      </c>
      <c r="C75" s="8" t="s">
        <v>267</v>
      </c>
      <c r="D75" s="30"/>
      <c r="E75" s="30"/>
      <c r="F75" s="10" t="s">
        <v>189</v>
      </c>
      <c r="G75" s="10" t="s">
        <v>184</v>
      </c>
      <c r="H75" s="43">
        <v>900</v>
      </c>
      <c r="I75" s="10">
        <v>1</v>
      </c>
      <c r="J75" s="43">
        <f t="shared" si="1"/>
        <v>900</v>
      </c>
      <c r="K75" s="50">
        <f>M75/2700</f>
        <v>0.40333333333333332</v>
      </c>
      <c r="L75" s="49">
        <f>M75/I75</f>
        <v>1089</v>
      </c>
      <c r="M75" s="49">
        <f>J75*1.21</f>
        <v>1089</v>
      </c>
      <c r="N75" s="8" t="str">
        <f>CONCATENATE(O75,P75,Q75)</f>
        <v>05248841001 KIT PACK, SLIDE LABEL SYSTEM Roche</v>
      </c>
      <c r="O75" s="38" t="s">
        <v>208</v>
      </c>
      <c r="P75" s="8" t="s">
        <v>207</v>
      </c>
      <c r="Q75" s="8" t="s">
        <v>252</v>
      </c>
    </row>
    <row r="76" spans="1:17" x14ac:dyDescent="0.25">
      <c r="A76" s="18" t="s">
        <v>103</v>
      </c>
      <c r="B76" s="77" t="s">
        <v>99</v>
      </c>
      <c r="C76" s="77"/>
      <c r="D76" s="7" t="s">
        <v>151</v>
      </c>
      <c r="E76" s="7" t="s">
        <v>144</v>
      </c>
      <c r="F76" s="10"/>
      <c r="G76" s="10"/>
      <c r="H76" s="43"/>
      <c r="I76" s="10"/>
      <c r="J76" s="43"/>
      <c r="K76" s="50"/>
      <c r="L76" s="49"/>
      <c r="M76" s="49"/>
      <c r="N76" s="8"/>
      <c r="O76" s="54"/>
      <c r="P76" s="8"/>
      <c r="Q76" s="8"/>
    </row>
    <row r="77" spans="1:17" ht="38.25" x14ac:dyDescent="0.25">
      <c r="A77" s="18"/>
      <c r="B77" s="48" t="s">
        <v>11</v>
      </c>
      <c r="C77" s="5" t="s">
        <v>100</v>
      </c>
      <c r="D77" s="7"/>
      <c r="E77" s="7"/>
      <c r="F77" s="10"/>
      <c r="G77" s="10"/>
      <c r="H77" s="43"/>
      <c r="I77" s="10"/>
      <c r="J77" s="43"/>
      <c r="K77" s="50"/>
      <c r="L77" s="49"/>
      <c r="M77" s="49"/>
      <c r="N77" s="8"/>
      <c r="O77" s="38"/>
      <c r="P77" s="8"/>
      <c r="Q77" s="8"/>
    </row>
    <row r="78" spans="1:17" ht="25.5" x14ac:dyDescent="0.25">
      <c r="A78" s="18"/>
      <c r="B78" s="48" t="s">
        <v>21</v>
      </c>
      <c r="C78" s="5" t="s">
        <v>101</v>
      </c>
      <c r="D78" s="7"/>
      <c r="E78" s="7"/>
      <c r="F78" s="10"/>
      <c r="G78" s="10"/>
      <c r="H78" s="43"/>
      <c r="I78" s="10"/>
      <c r="J78" s="43"/>
      <c r="K78" s="50"/>
      <c r="L78" s="49"/>
      <c r="M78" s="49"/>
      <c r="N78" s="8"/>
      <c r="O78" s="38"/>
      <c r="P78" s="8"/>
      <c r="Q78" s="8"/>
    </row>
    <row r="79" spans="1:17" s="21" customFormat="1" ht="76.5" x14ac:dyDescent="0.25">
      <c r="A79" s="19" t="s">
        <v>107</v>
      </c>
      <c r="B79" s="48" t="s">
        <v>31</v>
      </c>
      <c r="C79" s="5" t="s">
        <v>268</v>
      </c>
      <c r="D79" s="30"/>
      <c r="E79" s="30"/>
      <c r="F79" s="10" t="s">
        <v>253</v>
      </c>
      <c r="G79" s="10" t="s">
        <v>184</v>
      </c>
      <c r="H79" s="43">
        <v>56.4</v>
      </c>
      <c r="I79" s="10">
        <v>1</v>
      </c>
      <c r="J79" s="43">
        <f t="shared" ref="J79:J98" si="2">H79*I79</f>
        <v>56.4</v>
      </c>
      <c r="K79" s="50">
        <f>M79/3000</f>
        <v>2.2748000000000001E-2</v>
      </c>
      <c r="L79" s="49">
        <f>M79/I79</f>
        <v>68.244</v>
      </c>
      <c r="M79" s="49">
        <f>J79*1.21</f>
        <v>68.244</v>
      </c>
      <c r="N79" s="8" t="str">
        <f>CONCATENATE(O79,P79,Q79)</f>
        <v>05250889001 RIBBON, EBAR PRINTER Roche</v>
      </c>
      <c r="O79" s="38" t="s">
        <v>206</v>
      </c>
      <c r="P79" s="8" t="s">
        <v>205</v>
      </c>
      <c r="Q79" s="8" t="s">
        <v>252</v>
      </c>
    </row>
    <row r="80" spans="1:17" x14ac:dyDescent="0.25">
      <c r="A80" s="18" t="s">
        <v>131</v>
      </c>
      <c r="B80" s="78" t="s">
        <v>104</v>
      </c>
      <c r="C80" s="79"/>
      <c r="D80" s="4" t="s">
        <v>152</v>
      </c>
      <c r="E80" s="4" t="s">
        <v>144</v>
      </c>
      <c r="F80" s="10"/>
      <c r="G80" s="10"/>
      <c r="H80" s="43"/>
      <c r="I80" s="10"/>
      <c r="J80" s="43"/>
      <c r="K80" s="55"/>
      <c r="L80" s="49"/>
      <c r="M80" s="49"/>
      <c r="N80" s="5"/>
      <c r="O80" s="37"/>
      <c r="P80" s="5"/>
      <c r="Q80" s="5"/>
    </row>
    <row r="81" spans="1:19" ht="63.75" x14ac:dyDescent="0.25">
      <c r="A81" s="18"/>
      <c r="B81" s="48" t="s">
        <v>11</v>
      </c>
      <c r="C81" s="5" t="s">
        <v>105</v>
      </c>
      <c r="D81" s="4"/>
      <c r="E81" s="4"/>
      <c r="F81" s="10"/>
      <c r="G81" s="10"/>
      <c r="H81" s="43"/>
      <c r="I81" s="10"/>
      <c r="J81" s="43"/>
      <c r="K81" s="50"/>
      <c r="L81" s="49"/>
      <c r="M81" s="49"/>
      <c r="N81" s="8"/>
      <c r="O81" s="38"/>
      <c r="P81" s="8"/>
      <c r="Q81" s="8"/>
      <c r="R81" s="33"/>
      <c r="S81" s="33"/>
    </row>
    <row r="82" spans="1:19" ht="25.5" x14ac:dyDescent="0.25">
      <c r="A82" s="18"/>
      <c r="B82" s="48" t="s">
        <v>21</v>
      </c>
      <c r="C82" s="5" t="s">
        <v>106</v>
      </c>
      <c r="D82" s="4"/>
      <c r="E82" s="4"/>
      <c r="F82" s="10"/>
      <c r="G82" s="10"/>
      <c r="H82" s="43"/>
      <c r="I82" s="10"/>
      <c r="J82" s="43"/>
      <c r="K82" s="50"/>
      <c r="L82" s="49"/>
      <c r="M82" s="49"/>
      <c r="N82" s="8"/>
      <c r="O82" s="38"/>
      <c r="P82" s="8"/>
      <c r="Q82" s="8"/>
      <c r="R82" s="33"/>
      <c r="S82" s="33"/>
    </row>
    <row r="83" spans="1:19" s="21" customFormat="1" ht="76.5" x14ac:dyDescent="0.25">
      <c r="A83" s="19" t="s">
        <v>132</v>
      </c>
      <c r="B83" s="48" t="s">
        <v>31</v>
      </c>
      <c r="C83" s="5" t="s">
        <v>269</v>
      </c>
      <c r="D83" s="20"/>
      <c r="E83" s="20"/>
      <c r="F83" s="10" t="s">
        <v>241</v>
      </c>
      <c r="G83" s="10" t="s">
        <v>190</v>
      </c>
      <c r="H83" s="43">
        <v>45.5</v>
      </c>
      <c r="I83" s="10">
        <v>12</v>
      </c>
      <c r="J83" s="43">
        <f t="shared" si="2"/>
        <v>546</v>
      </c>
      <c r="K83" s="50">
        <f>M83/3000</f>
        <v>0.22022</v>
      </c>
      <c r="L83" s="49">
        <f>M83/I83</f>
        <v>55.055</v>
      </c>
      <c r="M83" s="49">
        <f>J83*1.21</f>
        <v>660.66</v>
      </c>
      <c r="N83" s="8" t="str">
        <f>CONCATENATE(O83,P83,Q83)</f>
        <v>05276837001 Prep Kit 50, BMK Series-250 Test Roche</v>
      </c>
      <c r="O83" s="38" t="s">
        <v>192</v>
      </c>
      <c r="P83" s="8" t="s">
        <v>191</v>
      </c>
      <c r="Q83" s="8" t="s">
        <v>252</v>
      </c>
      <c r="R83" s="31"/>
      <c r="S83" s="58"/>
    </row>
    <row r="84" spans="1:19" ht="51" x14ac:dyDescent="0.25">
      <c r="A84" s="22" t="s">
        <v>108</v>
      </c>
      <c r="B84" s="9" t="s">
        <v>109</v>
      </c>
      <c r="C84" s="8" t="s">
        <v>110</v>
      </c>
      <c r="D84" s="7" t="s">
        <v>153</v>
      </c>
      <c r="E84" s="7" t="s">
        <v>111</v>
      </c>
      <c r="F84" s="10"/>
      <c r="G84" s="10"/>
      <c r="H84" s="43"/>
      <c r="I84" s="10"/>
      <c r="J84" s="43"/>
      <c r="K84" s="50"/>
      <c r="L84" s="49"/>
      <c r="M84" s="49"/>
      <c r="N84" s="8"/>
      <c r="O84" s="59"/>
      <c r="P84" s="8"/>
      <c r="Q84" s="8"/>
    </row>
    <row r="85" spans="1:19" s="21" customFormat="1" ht="76.5" x14ac:dyDescent="0.25">
      <c r="A85" s="29" t="s">
        <v>112</v>
      </c>
      <c r="B85" s="25" t="s">
        <v>31</v>
      </c>
      <c r="C85" s="8" t="s">
        <v>270</v>
      </c>
      <c r="D85" s="30"/>
      <c r="E85" s="30"/>
      <c r="F85" s="10" t="s">
        <v>193</v>
      </c>
      <c r="G85" s="10" t="s">
        <v>187</v>
      </c>
      <c r="H85" s="43">
        <v>9.35</v>
      </c>
      <c r="I85" s="10">
        <v>2</v>
      </c>
      <c r="J85" s="43">
        <f t="shared" si="2"/>
        <v>18.7</v>
      </c>
      <c r="K85" s="60" t="s">
        <v>111</v>
      </c>
      <c r="L85" s="49">
        <f>M85/I85</f>
        <v>11.313499999999999</v>
      </c>
      <c r="M85" s="49">
        <f>J85*1.21</f>
        <v>22.626999999999999</v>
      </c>
      <c r="N85" s="8" t="str">
        <f>CONCATENATE(O85,P85,Q85)</f>
        <v>05263204001ASSY, DISPENSER RACK Roche</v>
      </c>
      <c r="O85" s="59" t="s">
        <v>194</v>
      </c>
      <c r="P85" s="8" t="s">
        <v>204</v>
      </c>
      <c r="Q85" s="8" t="s">
        <v>252</v>
      </c>
    </row>
    <row r="86" spans="1:19" ht="38.25" x14ac:dyDescent="0.25">
      <c r="A86" s="22" t="s">
        <v>113</v>
      </c>
      <c r="B86" s="9" t="s">
        <v>114</v>
      </c>
      <c r="C86" s="8" t="s">
        <v>115</v>
      </c>
      <c r="D86" s="7" t="s">
        <v>154</v>
      </c>
      <c r="E86" s="7" t="s">
        <v>141</v>
      </c>
      <c r="F86" s="10"/>
      <c r="G86" s="10"/>
      <c r="H86" s="43"/>
      <c r="I86" s="10"/>
      <c r="J86" s="43"/>
      <c r="K86" s="50"/>
      <c r="L86" s="49"/>
      <c r="M86" s="49"/>
      <c r="N86" s="8"/>
      <c r="O86" s="61"/>
      <c r="P86" s="8"/>
      <c r="Q86" s="8"/>
    </row>
    <row r="87" spans="1:19" x14ac:dyDescent="0.25">
      <c r="A87" s="22"/>
      <c r="B87" s="25" t="s">
        <v>21</v>
      </c>
      <c r="C87" s="8" t="s">
        <v>116</v>
      </c>
      <c r="D87" s="7"/>
      <c r="E87" s="7"/>
      <c r="F87" s="10"/>
      <c r="G87" s="10"/>
      <c r="H87" s="43"/>
      <c r="I87" s="10"/>
      <c r="J87" s="43"/>
      <c r="K87" s="50"/>
      <c r="L87" s="49"/>
      <c r="M87" s="49"/>
      <c r="N87" s="8"/>
      <c r="O87" s="38"/>
      <c r="P87" s="8"/>
      <c r="Q87" s="8"/>
    </row>
    <row r="88" spans="1:19" s="21" customFormat="1" ht="76.5" x14ac:dyDescent="0.25">
      <c r="A88" s="29" t="s">
        <v>117</v>
      </c>
      <c r="B88" s="25" t="s">
        <v>31</v>
      </c>
      <c r="C88" s="8" t="s">
        <v>271</v>
      </c>
      <c r="D88" s="30"/>
      <c r="E88" s="30"/>
      <c r="F88" s="10" t="s">
        <v>202</v>
      </c>
      <c r="G88" s="10" t="s">
        <v>203</v>
      </c>
      <c r="H88" s="43">
        <v>185</v>
      </c>
      <c r="I88" s="10">
        <v>5</v>
      </c>
      <c r="J88" s="43">
        <f t="shared" si="2"/>
        <v>925</v>
      </c>
      <c r="K88" s="50">
        <f>M88/5000</f>
        <v>0.19425000000000001</v>
      </c>
      <c r="L88" s="49">
        <f>M88/I88</f>
        <v>194.25</v>
      </c>
      <c r="M88" s="49">
        <f>J88*1.05</f>
        <v>971.25</v>
      </c>
      <c r="N88" s="8" t="str">
        <f>CONCATENATE(O88,P88,Q88)</f>
        <v>08082286001 TOMO - 11/90 Microscope Slides Matsunami</v>
      </c>
      <c r="O88" s="62" t="s">
        <v>196</v>
      </c>
      <c r="P88" s="8" t="s">
        <v>201</v>
      </c>
      <c r="Q88" s="8" t="s">
        <v>254</v>
      </c>
    </row>
    <row r="89" spans="1:19" x14ac:dyDescent="0.25">
      <c r="A89" s="22" t="s">
        <v>118</v>
      </c>
      <c r="B89" s="77" t="s">
        <v>119</v>
      </c>
      <c r="C89" s="77"/>
      <c r="D89" s="4" t="s">
        <v>134</v>
      </c>
      <c r="E89" s="4" t="s">
        <v>111</v>
      </c>
      <c r="F89" s="10"/>
      <c r="G89" s="10"/>
      <c r="H89" s="43"/>
      <c r="I89" s="10"/>
      <c r="J89" s="43"/>
      <c r="K89" s="50"/>
      <c r="L89" s="49"/>
      <c r="M89" s="49"/>
      <c r="N89" s="8"/>
      <c r="O89" s="38"/>
      <c r="P89" s="8"/>
      <c r="Q89" s="8"/>
    </row>
    <row r="90" spans="1:19" ht="25.5" x14ac:dyDescent="0.25">
      <c r="A90" s="23"/>
      <c r="B90" s="48" t="s">
        <v>11</v>
      </c>
      <c r="C90" s="5" t="s">
        <v>120</v>
      </c>
      <c r="D90" s="4"/>
      <c r="E90" s="4"/>
      <c r="F90" s="10"/>
      <c r="G90" s="10"/>
      <c r="H90" s="43"/>
      <c r="I90" s="10"/>
      <c r="J90" s="43"/>
      <c r="K90" s="50"/>
      <c r="L90" s="49"/>
      <c r="M90" s="49"/>
      <c r="N90" s="8"/>
      <c r="O90" s="38"/>
      <c r="P90" s="8"/>
      <c r="Q90" s="8"/>
    </row>
    <row r="91" spans="1:19" x14ac:dyDescent="0.25">
      <c r="A91" s="23"/>
      <c r="B91" s="48" t="s">
        <v>21</v>
      </c>
      <c r="C91" s="5" t="s">
        <v>121</v>
      </c>
      <c r="D91" s="4"/>
      <c r="E91" s="4"/>
      <c r="F91" s="10"/>
      <c r="G91" s="10"/>
      <c r="H91" s="43"/>
      <c r="I91" s="10"/>
      <c r="J91" s="43"/>
      <c r="K91" s="50"/>
      <c r="L91" s="49"/>
      <c r="M91" s="49"/>
      <c r="N91" s="8"/>
      <c r="O91" s="38"/>
      <c r="P91" s="8"/>
      <c r="Q91" s="8"/>
    </row>
    <row r="92" spans="1:19" s="21" customFormat="1" ht="76.5" x14ac:dyDescent="0.25">
      <c r="A92" s="19" t="s">
        <v>122</v>
      </c>
      <c r="B92" s="48" t="s">
        <v>31</v>
      </c>
      <c r="C92" s="5" t="s">
        <v>119</v>
      </c>
      <c r="D92" s="20"/>
      <c r="E92" s="20"/>
      <c r="F92" s="10" t="s">
        <v>198</v>
      </c>
      <c r="G92" s="10" t="s">
        <v>190</v>
      </c>
      <c r="H92" s="43">
        <v>69</v>
      </c>
      <c r="I92" s="10">
        <v>12</v>
      </c>
      <c r="J92" s="43">
        <f t="shared" si="2"/>
        <v>828</v>
      </c>
      <c r="K92" s="60" t="s">
        <v>111</v>
      </c>
      <c r="L92" s="49">
        <f>M92/I92</f>
        <v>72.45</v>
      </c>
      <c r="M92" s="49">
        <f>J92*1.05</f>
        <v>869.40000000000009</v>
      </c>
      <c r="N92" s="8" t="str">
        <f>CONCATENATE(O92,P92,Q92)</f>
        <v>05261899001 Antibody Diluent Roche Ventana Medical Systems</v>
      </c>
      <c r="O92" s="54" t="s">
        <v>195</v>
      </c>
      <c r="P92" s="63" t="s">
        <v>197</v>
      </c>
      <c r="Q92" s="8" t="s">
        <v>172</v>
      </c>
    </row>
    <row r="93" spans="1:19" x14ac:dyDescent="0.25">
      <c r="A93" s="24" t="s">
        <v>123</v>
      </c>
      <c r="B93" s="76" t="s">
        <v>125</v>
      </c>
      <c r="C93" s="76"/>
      <c r="D93" s="7" t="s">
        <v>155</v>
      </c>
      <c r="E93" s="7" t="s">
        <v>111</v>
      </c>
      <c r="F93" s="10"/>
      <c r="G93" s="10"/>
      <c r="H93" s="43"/>
      <c r="I93" s="10"/>
      <c r="J93" s="43"/>
      <c r="K93" s="50"/>
      <c r="L93" s="49"/>
      <c r="M93" s="49"/>
      <c r="N93" s="8"/>
      <c r="O93" s="38"/>
      <c r="P93" s="8"/>
      <c r="Q93" s="8"/>
    </row>
    <row r="94" spans="1:19" ht="38.25" x14ac:dyDescent="0.25">
      <c r="A94" s="24"/>
      <c r="B94" s="25" t="s">
        <v>11</v>
      </c>
      <c r="C94" s="8" t="s">
        <v>126</v>
      </c>
      <c r="D94" s="7"/>
      <c r="E94" s="7"/>
      <c r="F94" s="10"/>
      <c r="G94" s="10"/>
      <c r="H94" s="43"/>
      <c r="I94" s="10"/>
      <c r="J94" s="43"/>
      <c r="K94" s="50"/>
      <c r="L94" s="49"/>
      <c r="M94" s="49"/>
      <c r="N94" s="8"/>
      <c r="O94" s="38"/>
      <c r="P94" s="8"/>
      <c r="Q94" s="8"/>
    </row>
    <row r="95" spans="1:19" x14ac:dyDescent="0.25">
      <c r="A95" s="24"/>
      <c r="B95" s="25" t="s">
        <v>21</v>
      </c>
      <c r="C95" s="8" t="s">
        <v>121</v>
      </c>
      <c r="D95" s="7"/>
      <c r="E95" s="7"/>
      <c r="F95" s="10"/>
      <c r="G95" s="10"/>
      <c r="H95" s="43"/>
      <c r="I95" s="10"/>
      <c r="J95" s="43"/>
      <c r="K95" s="50"/>
      <c r="L95" s="49"/>
      <c r="M95" s="49"/>
      <c r="N95" s="8"/>
      <c r="O95" s="38"/>
      <c r="P95" s="8"/>
      <c r="Q95" s="8"/>
    </row>
    <row r="96" spans="1:19" s="21" customFormat="1" ht="76.5" x14ac:dyDescent="0.25">
      <c r="A96" s="29" t="s">
        <v>124</v>
      </c>
      <c r="B96" s="25" t="s">
        <v>31</v>
      </c>
      <c r="C96" s="8" t="s">
        <v>272</v>
      </c>
      <c r="D96" s="30"/>
      <c r="E96" s="30"/>
      <c r="F96" s="10" t="s">
        <v>198</v>
      </c>
      <c r="G96" s="10" t="s">
        <v>199</v>
      </c>
      <c r="H96" s="43">
        <v>64.010000000000005</v>
      </c>
      <c r="I96" s="10">
        <v>4</v>
      </c>
      <c r="J96" s="43">
        <f t="shared" si="2"/>
        <v>256.04000000000002</v>
      </c>
      <c r="K96" s="60" t="s">
        <v>111</v>
      </c>
      <c r="L96" s="49">
        <f>M96/4</f>
        <v>67.21050000000001</v>
      </c>
      <c r="M96" s="49">
        <f>J96*1.05</f>
        <v>268.84200000000004</v>
      </c>
      <c r="N96" s="8" t="str">
        <f>CONCATENATE(O96,P96,Q96)</f>
        <v>06440002001 Ventana Antibody Diluent with Casein Roche Ventana Medical Systems</v>
      </c>
      <c r="O96" s="54" t="s">
        <v>200</v>
      </c>
      <c r="P96" s="63" t="s">
        <v>255</v>
      </c>
      <c r="Q96" s="8" t="s">
        <v>172</v>
      </c>
    </row>
    <row r="97" spans="1:18" s="21" customFormat="1" ht="63.75" x14ac:dyDescent="0.25">
      <c r="A97" s="19" t="s">
        <v>159</v>
      </c>
      <c r="B97" s="25" t="s">
        <v>127</v>
      </c>
      <c r="C97" s="8" t="s">
        <v>163</v>
      </c>
      <c r="D97" s="30"/>
      <c r="E97" s="30"/>
      <c r="F97" s="10"/>
      <c r="G97" s="10"/>
      <c r="H97" s="43"/>
      <c r="I97" s="10"/>
      <c r="J97" s="43"/>
      <c r="K97" s="50"/>
      <c r="L97" s="49"/>
      <c r="M97" s="49"/>
      <c r="N97" s="8"/>
      <c r="O97" s="38"/>
      <c r="P97" s="8"/>
      <c r="Q97" s="8"/>
    </row>
    <row r="98" spans="1:18" s="21" customFormat="1" ht="39" customHeight="1" x14ac:dyDescent="0.25">
      <c r="A98" s="19"/>
      <c r="B98" s="25" t="s">
        <v>164</v>
      </c>
      <c r="C98" s="8" t="s">
        <v>273</v>
      </c>
      <c r="D98" s="30" t="s">
        <v>184</v>
      </c>
      <c r="E98" s="30" t="s">
        <v>111</v>
      </c>
      <c r="F98" s="10" t="s">
        <v>256</v>
      </c>
      <c r="G98" s="10" t="s">
        <v>184</v>
      </c>
      <c r="H98" s="43">
        <v>110</v>
      </c>
      <c r="I98" s="10">
        <v>1</v>
      </c>
      <c r="J98" s="43">
        <f t="shared" si="2"/>
        <v>110</v>
      </c>
      <c r="K98" s="60" t="s">
        <v>111</v>
      </c>
      <c r="L98" s="49">
        <f>M98/I98</f>
        <v>133.1</v>
      </c>
      <c r="M98" s="49">
        <f>J98*1.21</f>
        <v>133.1</v>
      </c>
      <c r="N98" s="8" t="str">
        <f>CONCATENATE(O98, P98, Q98)</f>
        <v xml:space="preserve">07007833001 Umonium 38 Decon Solution Roche </v>
      </c>
      <c r="O98" s="38" t="s">
        <v>166</v>
      </c>
      <c r="P98" s="8" t="s">
        <v>167</v>
      </c>
      <c r="Q98" s="8" t="s">
        <v>168</v>
      </c>
      <c r="R98" s="31"/>
    </row>
    <row r="99" spans="1:18" s="21" customFormat="1" ht="38.25" x14ac:dyDescent="0.25">
      <c r="A99" s="19"/>
      <c r="B99" s="48" t="s">
        <v>128</v>
      </c>
      <c r="C99" s="5" t="s">
        <v>25</v>
      </c>
      <c r="D99" s="20"/>
      <c r="E99" s="20"/>
      <c r="F99" s="10"/>
      <c r="G99" s="10"/>
      <c r="H99" s="43"/>
      <c r="I99" s="10"/>
      <c r="J99" s="43"/>
      <c r="K99" s="55"/>
      <c r="L99" s="49"/>
      <c r="M99" s="49"/>
      <c r="N99" s="8"/>
      <c r="O99" s="5"/>
      <c r="P99" s="5"/>
      <c r="Q99" s="5"/>
    </row>
    <row r="100" spans="1:18" x14ac:dyDescent="0.25">
      <c r="A100" s="17"/>
      <c r="B100" s="81" t="s">
        <v>129</v>
      </c>
      <c r="C100" s="82"/>
      <c r="D100" s="4"/>
      <c r="E100" s="26"/>
      <c r="F100" s="26"/>
      <c r="G100" s="26"/>
      <c r="H100" s="44"/>
      <c r="I100" s="45"/>
      <c r="J100" s="43"/>
      <c r="K100" s="57"/>
      <c r="L100" s="26"/>
      <c r="M100" s="67">
        <f>ROUND(SUM(M5:M99),2)</f>
        <v>26296.25</v>
      </c>
      <c r="N100" s="26"/>
      <c r="O100" s="26"/>
      <c r="P100" s="26"/>
      <c r="Q100" s="26"/>
    </row>
    <row r="101" spans="1:18" x14ac:dyDescent="0.25">
      <c r="A101" s="27"/>
      <c r="B101" s="28"/>
      <c r="C101" s="83" t="s">
        <v>130</v>
      </c>
      <c r="D101" s="83"/>
      <c r="E101" s="83"/>
      <c r="F101" s="83"/>
      <c r="G101" s="83"/>
      <c r="H101" s="46"/>
      <c r="I101" s="46"/>
      <c r="J101" s="64"/>
      <c r="K101" s="28"/>
      <c r="L101" s="28"/>
      <c r="M101" s="28"/>
      <c r="N101" s="28"/>
      <c r="O101" s="28"/>
      <c r="P101" s="28"/>
      <c r="Q101" s="28"/>
    </row>
    <row r="102" spans="1:18" x14ac:dyDescent="0.25">
      <c r="C102" s="80" t="s">
        <v>12</v>
      </c>
      <c r="D102" s="80"/>
      <c r="E102" s="80"/>
      <c r="F102" s="80"/>
      <c r="G102" s="80"/>
      <c r="H102" s="47"/>
      <c r="I102" s="47"/>
      <c r="J102" s="64"/>
    </row>
    <row r="103" spans="1:18" x14ac:dyDescent="0.25">
      <c r="J103" s="65"/>
    </row>
    <row r="104" spans="1:18" x14ac:dyDescent="0.25">
      <c r="J104" s="65"/>
    </row>
    <row r="107" spans="1:18" x14ac:dyDescent="0.25">
      <c r="A107" s="2"/>
    </row>
    <row r="108" spans="1:18" x14ac:dyDescent="0.25">
      <c r="A108" s="2"/>
    </row>
    <row r="109" spans="1:18" x14ac:dyDescent="0.25">
      <c r="A109" s="2"/>
    </row>
    <row r="110" spans="1:18" x14ac:dyDescent="0.25">
      <c r="A110" s="2"/>
    </row>
    <row r="111" spans="1:18" x14ac:dyDescent="0.25">
      <c r="A111" s="2"/>
    </row>
    <row r="112" spans="1:18"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row r="163" spans="1:1" x14ac:dyDescent="0.25">
      <c r="A163" s="2"/>
    </row>
    <row r="164" spans="1:1" x14ac:dyDescent="0.25">
      <c r="A164" s="2"/>
    </row>
    <row r="165" spans="1:1" x14ac:dyDescent="0.25">
      <c r="A165" s="2"/>
    </row>
    <row r="166" spans="1:1" x14ac:dyDescent="0.25">
      <c r="A166" s="2"/>
    </row>
    <row r="167" spans="1:1" x14ac:dyDescent="0.25">
      <c r="A167" s="2"/>
    </row>
    <row r="168" spans="1:1" x14ac:dyDescent="0.25">
      <c r="A168" s="2"/>
    </row>
    <row r="169" spans="1:1" x14ac:dyDescent="0.25">
      <c r="A169" s="2"/>
    </row>
    <row r="170" spans="1:1" x14ac:dyDescent="0.25">
      <c r="A170" s="2"/>
    </row>
    <row r="171" spans="1:1" x14ac:dyDescent="0.25">
      <c r="A171" s="2"/>
    </row>
    <row r="172" spans="1:1" x14ac:dyDescent="0.25">
      <c r="A172" s="2"/>
    </row>
    <row r="173" spans="1:1" x14ac:dyDescent="0.25">
      <c r="A173" s="2"/>
    </row>
    <row r="174" spans="1:1" x14ac:dyDescent="0.25">
      <c r="A174" s="2"/>
    </row>
    <row r="175" spans="1:1" x14ac:dyDescent="0.25">
      <c r="A175" s="2"/>
    </row>
    <row r="176" spans="1:1" x14ac:dyDescent="0.25">
      <c r="A176" s="2"/>
    </row>
    <row r="177" spans="1:1" x14ac:dyDescent="0.25">
      <c r="A177" s="2"/>
    </row>
    <row r="178" spans="1:1" x14ac:dyDescent="0.25">
      <c r="A178" s="2"/>
    </row>
    <row r="179" spans="1:1" x14ac:dyDescent="0.25">
      <c r="A179" s="2"/>
    </row>
    <row r="180" spans="1:1" x14ac:dyDescent="0.25">
      <c r="A180" s="2"/>
    </row>
    <row r="181" spans="1:1" x14ac:dyDescent="0.25">
      <c r="A181" s="2"/>
    </row>
    <row r="182" spans="1:1" x14ac:dyDescent="0.25">
      <c r="A182" s="2"/>
    </row>
    <row r="183" spans="1:1" x14ac:dyDescent="0.25">
      <c r="A183" s="2"/>
    </row>
    <row r="184" spans="1:1" x14ac:dyDescent="0.25">
      <c r="A184" s="2"/>
    </row>
    <row r="185" spans="1:1" x14ac:dyDescent="0.25">
      <c r="A185" s="2"/>
    </row>
    <row r="186" spans="1:1" x14ac:dyDescent="0.25">
      <c r="A186" s="2"/>
    </row>
    <row r="187" spans="1:1" x14ac:dyDescent="0.25">
      <c r="A187" s="2"/>
    </row>
    <row r="188" spans="1:1" x14ac:dyDescent="0.25">
      <c r="A188" s="2"/>
    </row>
    <row r="189" spans="1:1" x14ac:dyDescent="0.25">
      <c r="A189" s="2"/>
    </row>
    <row r="190" spans="1:1" x14ac:dyDescent="0.25">
      <c r="A190" s="2"/>
    </row>
    <row r="191" spans="1:1" x14ac:dyDescent="0.25">
      <c r="A191" s="2"/>
    </row>
    <row r="192" spans="1:1" x14ac:dyDescent="0.25">
      <c r="A192" s="2"/>
    </row>
    <row r="193" spans="1:1" x14ac:dyDescent="0.25">
      <c r="A193" s="2"/>
    </row>
    <row r="194" spans="1:1" x14ac:dyDescent="0.25">
      <c r="A194" s="2"/>
    </row>
    <row r="195" spans="1:1" x14ac:dyDescent="0.25">
      <c r="A195" s="2"/>
    </row>
    <row r="196" spans="1:1" x14ac:dyDescent="0.25">
      <c r="A196" s="2"/>
    </row>
    <row r="197" spans="1:1" x14ac:dyDescent="0.25">
      <c r="A197" s="2"/>
    </row>
    <row r="198" spans="1:1" x14ac:dyDescent="0.25">
      <c r="A198" s="2"/>
    </row>
    <row r="199" spans="1:1" x14ac:dyDescent="0.25">
      <c r="A199" s="2"/>
    </row>
    <row r="200" spans="1:1" x14ac:dyDescent="0.25">
      <c r="A200" s="2"/>
    </row>
    <row r="201" spans="1:1" x14ac:dyDescent="0.25">
      <c r="A201" s="2"/>
    </row>
    <row r="202" spans="1:1" x14ac:dyDescent="0.25">
      <c r="A202" s="2"/>
    </row>
    <row r="203" spans="1:1" x14ac:dyDescent="0.25">
      <c r="A203" s="2"/>
    </row>
    <row r="204" spans="1:1" x14ac:dyDescent="0.25">
      <c r="A204" s="2"/>
    </row>
    <row r="205" spans="1:1" x14ac:dyDescent="0.25">
      <c r="A205" s="2"/>
    </row>
    <row r="206" spans="1:1" x14ac:dyDescent="0.25">
      <c r="A206" s="2"/>
    </row>
    <row r="207" spans="1:1" x14ac:dyDescent="0.25">
      <c r="A207" s="2"/>
    </row>
    <row r="208" spans="1:1" x14ac:dyDescent="0.25">
      <c r="A208" s="2"/>
    </row>
    <row r="209" spans="1:1" x14ac:dyDescent="0.25">
      <c r="A209" s="2"/>
    </row>
    <row r="210" spans="1:1" x14ac:dyDescent="0.25">
      <c r="A210" s="2"/>
    </row>
    <row r="211" spans="1:1" x14ac:dyDescent="0.25">
      <c r="A211" s="2"/>
    </row>
    <row r="212" spans="1:1" x14ac:dyDescent="0.25">
      <c r="A212" s="2"/>
    </row>
    <row r="213" spans="1:1" x14ac:dyDescent="0.25">
      <c r="A213" s="2"/>
    </row>
    <row r="214" spans="1:1" x14ac:dyDescent="0.25">
      <c r="A214" s="2"/>
    </row>
    <row r="215" spans="1:1" x14ac:dyDescent="0.25">
      <c r="A215" s="2"/>
    </row>
    <row r="216" spans="1:1" x14ac:dyDescent="0.25">
      <c r="A216" s="2"/>
    </row>
    <row r="217" spans="1:1" x14ac:dyDescent="0.25">
      <c r="A217" s="2"/>
    </row>
    <row r="218" spans="1:1" x14ac:dyDescent="0.25">
      <c r="A218" s="2"/>
    </row>
    <row r="219" spans="1:1" x14ac:dyDescent="0.25">
      <c r="A219" s="2"/>
    </row>
    <row r="220" spans="1:1" x14ac:dyDescent="0.25">
      <c r="A220" s="2"/>
    </row>
    <row r="221" spans="1:1" x14ac:dyDescent="0.25">
      <c r="A221" s="2"/>
    </row>
    <row r="222" spans="1:1" x14ac:dyDescent="0.25">
      <c r="A222" s="2"/>
    </row>
    <row r="223" spans="1:1" x14ac:dyDescent="0.25">
      <c r="A223" s="2"/>
    </row>
    <row r="224" spans="1:1" x14ac:dyDescent="0.25">
      <c r="A224" s="2"/>
    </row>
    <row r="225" spans="1:1" x14ac:dyDescent="0.25">
      <c r="A225" s="2"/>
    </row>
    <row r="226" spans="1:1" x14ac:dyDescent="0.25">
      <c r="A226" s="2"/>
    </row>
    <row r="227" spans="1:1" x14ac:dyDescent="0.25">
      <c r="A227" s="2"/>
    </row>
    <row r="228" spans="1:1" x14ac:dyDescent="0.25">
      <c r="A228" s="2"/>
    </row>
    <row r="229" spans="1:1" x14ac:dyDescent="0.25">
      <c r="A229" s="2"/>
    </row>
    <row r="230" spans="1:1" x14ac:dyDescent="0.25">
      <c r="A230" s="2"/>
    </row>
    <row r="231" spans="1:1" x14ac:dyDescent="0.25">
      <c r="A231" s="2"/>
    </row>
    <row r="232" spans="1:1" x14ac:dyDescent="0.25">
      <c r="A232" s="2"/>
    </row>
    <row r="233" spans="1:1" x14ac:dyDescent="0.25">
      <c r="A233" s="2"/>
    </row>
    <row r="234" spans="1:1" x14ac:dyDescent="0.25">
      <c r="A234" s="2"/>
    </row>
    <row r="235" spans="1:1" x14ac:dyDescent="0.25">
      <c r="A235" s="2"/>
    </row>
    <row r="236" spans="1:1" x14ac:dyDescent="0.25">
      <c r="A236" s="2"/>
    </row>
    <row r="237" spans="1:1" x14ac:dyDescent="0.25">
      <c r="A237" s="2"/>
    </row>
    <row r="238" spans="1:1" x14ac:dyDescent="0.25">
      <c r="A238" s="2"/>
    </row>
    <row r="239" spans="1:1" x14ac:dyDescent="0.25">
      <c r="A239" s="2"/>
    </row>
    <row r="240" spans="1:1" x14ac:dyDescent="0.25">
      <c r="A240" s="2"/>
    </row>
    <row r="241" spans="1:1" x14ac:dyDescent="0.25">
      <c r="A241" s="2"/>
    </row>
    <row r="242" spans="1:1" x14ac:dyDescent="0.25">
      <c r="A242" s="2"/>
    </row>
    <row r="243" spans="1:1" x14ac:dyDescent="0.25">
      <c r="A243" s="2"/>
    </row>
    <row r="244" spans="1:1" x14ac:dyDescent="0.25">
      <c r="A244" s="2"/>
    </row>
    <row r="245" spans="1:1" x14ac:dyDescent="0.25">
      <c r="A245" s="2"/>
    </row>
    <row r="246" spans="1:1" x14ac:dyDescent="0.25">
      <c r="A246" s="2"/>
    </row>
    <row r="247" spans="1:1" x14ac:dyDescent="0.25">
      <c r="A247" s="2"/>
    </row>
    <row r="248" spans="1:1" x14ac:dyDescent="0.25">
      <c r="A248" s="2"/>
    </row>
    <row r="249" spans="1:1" x14ac:dyDescent="0.25">
      <c r="A249" s="2"/>
    </row>
    <row r="250" spans="1:1" x14ac:dyDescent="0.25">
      <c r="A250" s="2"/>
    </row>
    <row r="251" spans="1:1" x14ac:dyDescent="0.25">
      <c r="A251" s="2"/>
    </row>
    <row r="252" spans="1:1" x14ac:dyDescent="0.25">
      <c r="A252" s="2"/>
    </row>
    <row r="253" spans="1:1" x14ac:dyDescent="0.25">
      <c r="A253" s="2"/>
    </row>
    <row r="254" spans="1:1" x14ac:dyDescent="0.25">
      <c r="A254" s="2"/>
    </row>
    <row r="255" spans="1:1" x14ac:dyDescent="0.25">
      <c r="A255" s="2"/>
    </row>
    <row r="256" spans="1:1" x14ac:dyDescent="0.25">
      <c r="A256" s="2"/>
    </row>
    <row r="257" spans="1:1" x14ac:dyDescent="0.25">
      <c r="A257" s="2"/>
    </row>
    <row r="258" spans="1:1" x14ac:dyDescent="0.25">
      <c r="A258" s="2"/>
    </row>
    <row r="259" spans="1:1" x14ac:dyDescent="0.25">
      <c r="A259" s="2"/>
    </row>
    <row r="260" spans="1:1" x14ac:dyDescent="0.25">
      <c r="A260" s="2"/>
    </row>
    <row r="261" spans="1:1" x14ac:dyDescent="0.25">
      <c r="A261" s="2"/>
    </row>
    <row r="262" spans="1:1" x14ac:dyDescent="0.25">
      <c r="A262" s="2"/>
    </row>
    <row r="263" spans="1:1" x14ac:dyDescent="0.25">
      <c r="A263" s="2"/>
    </row>
    <row r="264" spans="1:1" x14ac:dyDescent="0.25">
      <c r="A264" s="2"/>
    </row>
    <row r="265" spans="1:1" x14ac:dyDescent="0.25">
      <c r="A265" s="2"/>
    </row>
    <row r="266" spans="1:1" x14ac:dyDescent="0.25">
      <c r="A266" s="2"/>
    </row>
    <row r="267" spans="1:1" x14ac:dyDescent="0.25">
      <c r="A267" s="2"/>
    </row>
    <row r="268" spans="1:1" x14ac:dyDescent="0.25">
      <c r="A268" s="2"/>
    </row>
    <row r="269" spans="1:1" x14ac:dyDescent="0.25">
      <c r="A269" s="2"/>
    </row>
    <row r="270" spans="1:1" x14ac:dyDescent="0.25">
      <c r="A270" s="2"/>
    </row>
    <row r="271" spans="1:1" x14ac:dyDescent="0.25">
      <c r="A271" s="2"/>
    </row>
    <row r="272" spans="1:1" x14ac:dyDescent="0.25">
      <c r="A272" s="2"/>
    </row>
    <row r="273" spans="1:1" x14ac:dyDescent="0.25">
      <c r="A273" s="2"/>
    </row>
    <row r="274" spans="1:1" x14ac:dyDescent="0.25">
      <c r="A274" s="2"/>
    </row>
    <row r="275" spans="1:1" x14ac:dyDescent="0.25">
      <c r="A275" s="2"/>
    </row>
    <row r="276" spans="1:1" x14ac:dyDescent="0.25">
      <c r="A276" s="2"/>
    </row>
    <row r="277" spans="1:1" x14ac:dyDescent="0.25">
      <c r="A277" s="2"/>
    </row>
    <row r="278" spans="1:1" x14ac:dyDescent="0.25">
      <c r="A278" s="2"/>
    </row>
    <row r="279" spans="1:1" x14ac:dyDescent="0.25">
      <c r="A279" s="2"/>
    </row>
    <row r="280" spans="1:1" x14ac:dyDescent="0.25">
      <c r="A280" s="2"/>
    </row>
    <row r="281" spans="1:1" x14ac:dyDescent="0.25">
      <c r="A281" s="2"/>
    </row>
    <row r="282" spans="1:1" x14ac:dyDescent="0.25">
      <c r="A282" s="2"/>
    </row>
    <row r="283" spans="1:1" x14ac:dyDescent="0.25">
      <c r="A283" s="2"/>
    </row>
    <row r="284" spans="1:1" x14ac:dyDescent="0.25">
      <c r="A284" s="2"/>
    </row>
    <row r="285" spans="1:1" x14ac:dyDescent="0.25">
      <c r="A285" s="2"/>
    </row>
    <row r="286" spans="1:1" x14ac:dyDescent="0.25">
      <c r="A286" s="2"/>
    </row>
    <row r="287" spans="1:1" x14ac:dyDescent="0.25">
      <c r="A287" s="2"/>
    </row>
    <row r="288" spans="1:1" x14ac:dyDescent="0.25">
      <c r="A288" s="2"/>
    </row>
    <row r="289" spans="1:1" x14ac:dyDescent="0.25">
      <c r="A289" s="2"/>
    </row>
    <row r="290" spans="1:1" x14ac:dyDescent="0.25">
      <c r="A290" s="2"/>
    </row>
    <row r="291" spans="1:1" x14ac:dyDescent="0.25">
      <c r="A291" s="2"/>
    </row>
    <row r="292" spans="1:1" x14ac:dyDescent="0.25">
      <c r="A292" s="2"/>
    </row>
    <row r="293" spans="1:1" x14ac:dyDescent="0.25">
      <c r="A293" s="2"/>
    </row>
    <row r="294" spans="1:1" x14ac:dyDescent="0.25">
      <c r="A294" s="2"/>
    </row>
    <row r="295" spans="1:1" x14ac:dyDescent="0.25">
      <c r="A295" s="2"/>
    </row>
    <row r="296" spans="1:1" x14ac:dyDescent="0.25">
      <c r="A296" s="2"/>
    </row>
    <row r="297" spans="1:1" x14ac:dyDescent="0.25">
      <c r="A297" s="2"/>
    </row>
    <row r="298" spans="1:1" x14ac:dyDescent="0.25">
      <c r="A298" s="2"/>
    </row>
    <row r="299" spans="1:1" x14ac:dyDescent="0.25">
      <c r="A299" s="2"/>
    </row>
    <row r="300" spans="1:1" x14ac:dyDescent="0.25">
      <c r="A300" s="2"/>
    </row>
    <row r="301" spans="1:1" x14ac:dyDescent="0.25">
      <c r="A301" s="2"/>
    </row>
    <row r="302" spans="1:1" x14ac:dyDescent="0.25">
      <c r="A302" s="2"/>
    </row>
    <row r="303" spans="1:1" x14ac:dyDescent="0.25">
      <c r="A303" s="2"/>
    </row>
    <row r="304" spans="1:1" x14ac:dyDescent="0.25">
      <c r="A304" s="2"/>
    </row>
    <row r="305" spans="1:1" x14ac:dyDescent="0.25">
      <c r="A305" s="2"/>
    </row>
    <row r="306" spans="1:1" x14ac:dyDescent="0.25">
      <c r="A306" s="2"/>
    </row>
    <row r="307" spans="1:1" x14ac:dyDescent="0.25">
      <c r="A307" s="2"/>
    </row>
    <row r="308" spans="1:1" x14ac:dyDescent="0.25">
      <c r="A308" s="2"/>
    </row>
    <row r="309" spans="1:1" x14ac:dyDescent="0.25">
      <c r="A309" s="2"/>
    </row>
    <row r="310" spans="1:1" x14ac:dyDescent="0.25">
      <c r="A310" s="2"/>
    </row>
    <row r="311" spans="1:1" x14ac:dyDescent="0.25">
      <c r="A311" s="2"/>
    </row>
    <row r="312" spans="1:1" x14ac:dyDescent="0.25">
      <c r="A312" s="2"/>
    </row>
    <row r="313" spans="1:1" x14ac:dyDescent="0.25">
      <c r="A313" s="2"/>
    </row>
    <row r="314" spans="1:1" x14ac:dyDescent="0.25">
      <c r="A314" s="2"/>
    </row>
    <row r="315" spans="1:1" x14ac:dyDescent="0.25">
      <c r="A315" s="2"/>
    </row>
    <row r="316" spans="1:1" x14ac:dyDescent="0.25">
      <c r="A316" s="2"/>
    </row>
    <row r="317" spans="1:1" x14ac:dyDescent="0.25">
      <c r="A317" s="2"/>
    </row>
    <row r="318" spans="1:1" x14ac:dyDescent="0.25">
      <c r="A318" s="2"/>
    </row>
    <row r="319" spans="1:1" x14ac:dyDescent="0.25">
      <c r="A319" s="2"/>
    </row>
    <row r="320" spans="1:1" x14ac:dyDescent="0.25">
      <c r="A320" s="2"/>
    </row>
    <row r="321" spans="1:1" x14ac:dyDescent="0.25">
      <c r="A321" s="2"/>
    </row>
    <row r="322" spans="1:1" x14ac:dyDescent="0.25">
      <c r="A322" s="2"/>
    </row>
    <row r="323" spans="1:1" x14ac:dyDescent="0.25">
      <c r="A323" s="2"/>
    </row>
    <row r="324" spans="1:1" x14ac:dyDescent="0.25">
      <c r="A324" s="2"/>
    </row>
    <row r="325" spans="1:1" x14ac:dyDescent="0.25">
      <c r="A325" s="2"/>
    </row>
    <row r="326" spans="1:1" x14ac:dyDescent="0.25">
      <c r="A326" s="2"/>
    </row>
    <row r="327" spans="1:1" x14ac:dyDescent="0.25">
      <c r="A327" s="2"/>
    </row>
    <row r="328" spans="1:1" x14ac:dyDescent="0.25">
      <c r="A328" s="2"/>
    </row>
    <row r="329" spans="1:1" x14ac:dyDescent="0.25">
      <c r="A329" s="2"/>
    </row>
    <row r="330" spans="1:1" x14ac:dyDescent="0.25">
      <c r="A330" s="2"/>
    </row>
    <row r="331" spans="1:1" x14ac:dyDescent="0.25">
      <c r="A331" s="2"/>
    </row>
    <row r="332" spans="1:1" x14ac:dyDescent="0.25">
      <c r="A332" s="2"/>
    </row>
    <row r="333" spans="1:1" x14ac:dyDescent="0.25">
      <c r="A333" s="2"/>
    </row>
    <row r="334" spans="1:1" x14ac:dyDescent="0.25">
      <c r="A334" s="2"/>
    </row>
    <row r="335" spans="1:1" x14ac:dyDescent="0.25">
      <c r="A335" s="2"/>
    </row>
    <row r="336" spans="1:1" x14ac:dyDescent="0.25">
      <c r="A336" s="2"/>
    </row>
    <row r="337" spans="1:1" x14ac:dyDescent="0.25">
      <c r="A337" s="2"/>
    </row>
    <row r="338" spans="1:1" x14ac:dyDescent="0.25">
      <c r="A338" s="2"/>
    </row>
    <row r="339" spans="1:1" x14ac:dyDescent="0.25">
      <c r="A339" s="2"/>
    </row>
    <row r="340" spans="1:1" x14ac:dyDescent="0.25">
      <c r="A340" s="2"/>
    </row>
    <row r="341" spans="1:1" x14ac:dyDescent="0.25">
      <c r="A341" s="2"/>
    </row>
    <row r="342" spans="1:1" x14ac:dyDescent="0.25">
      <c r="A342" s="2"/>
    </row>
    <row r="343" spans="1:1" x14ac:dyDescent="0.25">
      <c r="A343" s="2"/>
    </row>
    <row r="344" spans="1:1" x14ac:dyDescent="0.25">
      <c r="A344" s="2"/>
    </row>
    <row r="345" spans="1:1" x14ac:dyDescent="0.25">
      <c r="A345" s="2"/>
    </row>
    <row r="346" spans="1:1" x14ac:dyDescent="0.25">
      <c r="A346" s="2"/>
    </row>
    <row r="347" spans="1:1" x14ac:dyDescent="0.25">
      <c r="A347" s="2"/>
    </row>
    <row r="348" spans="1:1" x14ac:dyDescent="0.25">
      <c r="A348" s="2"/>
    </row>
    <row r="349" spans="1:1" x14ac:dyDescent="0.25">
      <c r="A349" s="2"/>
    </row>
    <row r="350" spans="1:1" x14ac:dyDescent="0.25">
      <c r="A350" s="2"/>
    </row>
    <row r="351" spans="1:1" x14ac:dyDescent="0.25">
      <c r="A351" s="2"/>
    </row>
    <row r="352" spans="1:1" x14ac:dyDescent="0.25">
      <c r="A352" s="2"/>
    </row>
    <row r="353" spans="1:1" x14ac:dyDescent="0.25">
      <c r="A353" s="2"/>
    </row>
    <row r="354" spans="1:1" x14ac:dyDescent="0.25">
      <c r="A354" s="2"/>
    </row>
    <row r="355" spans="1:1" x14ac:dyDescent="0.25">
      <c r="A355" s="2"/>
    </row>
    <row r="356" spans="1:1" x14ac:dyDescent="0.25">
      <c r="A356" s="2"/>
    </row>
    <row r="357" spans="1:1" x14ac:dyDescent="0.25">
      <c r="A357" s="2"/>
    </row>
    <row r="358" spans="1:1" x14ac:dyDescent="0.25">
      <c r="A358" s="2"/>
    </row>
    <row r="359" spans="1:1" x14ac:dyDescent="0.25">
      <c r="A359" s="2"/>
    </row>
    <row r="360" spans="1:1" x14ac:dyDescent="0.25">
      <c r="A360" s="2"/>
    </row>
    <row r="361" spans="1:1" x14ac:dyDescent="0.25">
      <c r="A361" s="2"/>
    </row>
    <row r="362" spans="1:1" x14ac:dyDescent="0.25">
      <c r="A362" s="2"/>
    </row>
    <row r="363" spans="1:1" x14ac:dyDescent="0.25">
      <c r="A363" s="2"/>
    </row>
    <row r="364" spans="1:1" x14ac:dyDescent="0.25">
      <c r="A364" s="2"/>
    </row>
    <row r="365" spans="1:1" x14ac:dyDescent="0.25">
      <c r="A365" s="2"/>
    </row>
    <row r="366" spans="1:1" x14ac:dyDescent="0.25">
      <c r="A366" s="2"/>
    </row>
    <row r="367" spans="1:1" x14ac:dyDescent="0.25">
      <c r="A367" s="2"/>
    </row>
    <row r="368" spans="1:1" x14ac:dyDescent="0.25">
      <c r="A368" s="2"/>
    </row>
    <row r="369" spans="1:1" x14ac:dyDescent="0.25">
      <c r="A369" s="2"/>
    </row>
    <row r="370" spans="1:1" x14ac:dyDescent="0.25">
      <c r="A370" s="2"/>
    </row>
    <row r="371" spans="1:1" x14ac:dyDescent="0.25">
      <c r="A371" s="2"/>
    </row>
    <row r="372" spans="1:1" x14ac:dyDescent="0.25">
      <c r="A372" s="2"/>
    </row>
    <row r="373" spans="1:1" x14ac:dyDescent="0.25">
      <c r="A373" s="2"/>
    </row>
    <row r="374" spans="1:1" x14ac:dyDescent="0.25">
      <c r="A374" s="2"/>
    </row>
    <row r="375" spans="1:1" x14ac:dyDescent="0.25">
      <c r="A375" s="2"/>
    </row>
    <row r="376" spans="1:1" x14ac:dyDescent="0.25">
      <c r="A376" s="2"/>
    </row>
    <row r="377" spans="1:1" x14ac:dyDescent="0.25">
      <c r="A377" s="2"/>
    </row>
    <row r="378" spans="1:1" x14ac:dyDescent="0.25">
      <c r="A378" s="2"/>
    </row>
    <row r="379" spans="1:1" x14ac:dyDescent="0.25">
      <c r="A379" s="2"/>
    </row>
    <row r="380" spans="1:1" x14ac:dyDescent="0.25">
      <c r="A380" s="2"/>
    </row>
    <row r="381" spans="1:1" x14ac:dyDescent="0.25">
      <c r="A381" s="2"/>
    </row>
    <row r="382" spans="1:1" x14ac:dyDescent="0.25">
      <c r="A382" s="2"/>
    </row>
    <row r="383" spans="1:1" x14ac:dyDescent="0.25">
      <c r="A383" s="2"/>
    </row>
    <row r="384" spans="1:1" x14ac:dyDescent="0.25">
      <c r="A384" s="2"/>
    </row>
    <row r="385" spans="1:1" x14ac:dyDescent="0.25">
      <c r="A385" s="2"/>
    </row>
    <row r="386" spans="1:1" x14ac:dyDescent="0.25">
      <c r="A386" s="2"/>
    </row>
    <row r="387" spans="1:1" x14ac:dyDescent="0.25">
      <c r="A387" s="2"/>
    </row>
    <row r="388" spans="1:1" x14ac:dyDescent="0.25">
      <c r="A388" s="2"/>
    </row>
    <row r="389" spans="1:1" x14ac:dyDescent="0.25">
      <c r="A389" s="2"/>
    </row>
    <row r="390" spans="1:1" x14ac:dyDescent="0.25">
      <c r="A390" s="2"/>
    </row>
    <row r="391" spans="1:1" x14ac:dyDescent="0.25">
      <c r="A391" s="2"/>
    </row>
    <row r="392" spans="1:1" x14ac:dyDescent="0.25">
      <c r="A392" s="2"/>
    </row>
    <row r="393" spans="1:1" x14ac:dyDescent="0.25">
      <c r="A393" s="2"/>
    </row>
    <row r="394" spans="1:1" x14ac:dyDescent="0.25">
      <c r="A394" s="2"/>
    </row>
    <row r="395" spans="1:1" x14ac:dyDescent="0.25">
      <c r="A395" s="2"/>
    </row>
    <row r="396" spans="1:1" x14ac:dyDescent="0.25">
      <c r="A396" s="2"/>
    </row>
    <row r="397" spans="1:1" x14ac:dyDescent="0.25">
      <c r="A397" s="2"/>
    </row>
    <row r="398" spans="1:1" x14ac:dyDescent="0.25">
      <c r="A398" s="2"/>
    </row>
    <row r="399" spans="1:1" x14ac:dyDescent="0.25">
      <c r="A399" s="2"/>
    </row>
    <row r="400" spans="1:1" x14ac:dyDescent="0.25">
      <c r="A400" s="2"/>
    </row>
    <row r="401" spans="1:1" x14ac:dyDescent="0.25">
      <c r="A401" s="2"/>
    </row>
    <row r="402" spans="1:1" x14ac:dyDescent="0.25">
      <c r="A402" s="2"/>
    </row>
    <row r="403" spans="1:1" x14ac:dyDescent="0.25">
      <c r="A403" s="2"/>
    </row>
    <row r="404" spans="1:1" x14ac:dyDescent="0.25">
      <c r="A404" s="2"/>
    </row>
    <row r="405" spans="1:1" x14ac:dyDescent="0.25">
      <c r="A405" s="2"/>
    </row>
    <row r="406" spans="1:1" x14ac:dyDescent="0.25">
      <c r="A406" s="2"/>
    </row>
    <row r="407" spans="1:1" x14ac:dyDescent="0.25">
      <c r="A407" s="2"/>
    </row>
    <row r="408" spans="1:1" x14ac:dyDescent="0.25">
      <c r="A408" s="2"/>
    </row>
    <row r="409" spans="1:1" x14ac:dyDescent="0.25">
      <c r="A409" s="2"/>
    </row>
    <row r="410" spans="1:1" x14ac:dyDescent="0.25">
      <c r="A410" s="2"/>
    </row>
    <row r="411" spans="1:1" x14ac:dyDescent="0.25">
      <c r="A411" s="2"/>
    </row>
    <row r="412" spans="1:1" x14ac:dyDescent="0.25">
      <c r="A412" s="2"/>
    </row>
    <row r="413" spans="1:1" x14ac:dyDescent="0.25">
      <c r="A413" s="2"/>
    </row>
    <row r="414" spans="1:1" x14ac:dyDescent="0.25">
      <c r="A414" s="2"/>
    </row>
    <row r="415" spans="1:1" x14ac:dyDescent="0.25">
      <c r="A415" s="2"/>
    </row>
    <row r="416" spans="1:1" x14ac:dyDescent="0.25">
      <c r="A416" s="2"/>
    </row>
    <row r="417" spans="1:1" x14ac:dyDescent="0.25">
      <c r="A417" s="2"/>
    </row>
    <row r="418" spans="1:1" x14ac:dyDescent="0.25">
      <c r="A418" s="2"/>
    </row>
    <row r="419" spans="1:1" x14ac:dyDescent="0.25">
      <c r="A419" s="2"/>
    </row>
    <row r="420" spans="1:1" x14ac:dyDescent="0.25">
      <c r="A420" s="2"/>
    </row>
    <row r="421" spans="1:1" x14ac:dyDescent="0.25">
      <c r="A421" s="2"/>
    </row>
    <row r="422" spans="1:1" x14ac:dyDescent="0.25">
      <c r="A422" s="2"/>
    </row>
    <row r="423" spans="1:1" x14ac:dyDescent="0.25">
      <c r="A423" s="2"/>
    </row>
    <row r="424" spans="1:1" x14ac:dyDescent="0.25">
      <c r="A424" s="2"/>
    </row>
    <row r="425" spans="1:1" x14ac:dyDescent="0.25">
      <c r="A425" s="2"/>
    </row>
    <row r="426" spans="1:1" x14ac:dyDescent="0.25">
      <c r="A426" s="2"/>
    </row>
    <row r="427" spans="1:1" x14ac:dyDescent="0.25">
      <c r="A427" s="2"/>
    </row>
    <row r="428" spans="1:1" x14ac:dyDescent="0.25">
      <c r="A428" s="2"/>
    </row>
    <row r="429" spans="1:1" x14ac:dyDescent="0.25">
      <c r="A429" s="2"/>
    </row>
    <row r="430" spans="1:1" x14ac:dyDescent="0.25">
      <c r="A430" s="2"/>
    </row>
    <row r="431" spans="1:1" x14ac:dyDescent="0.25">
      <c r="A431" s="2"/>
    </row>
    <row r="432" spans="1:1" x14ac:dyDescent="0.25">
      <c r="A432" s="2"/>
    </row>
    <row r="433" spans="1:1" x14ac:dyDescent="0.25">
      <c r="A433" s="2"/>
    </row>
    <row r="434" spans="1:1" x14ac:dyDescent="0.25">
      <c r="A434" s="2"/>
    </row>
    <row r="435" spans="1:1" x14ac:dyDescent="0.25">
      <c r="A435" s="2"/>
    </row>
    <row r="436" spans="1:1" x14ac:dyDescent="0.25">
      <c r="A436" s="2"/>
    </row>
    <row r="437" spans="1:1" x14ac:dyDescent="0.25">
      <c r="A437" s="2"/>
    </row>
    <row r="438" spans="1:1" x14ac:dyDescent="0.25">
      <c r="A438" s="2"/>
    </row>
    <row r="439" spans="1:1" x14ac:dyDescent="0.25">
      <c r="A439" s="2"/>
    </row>
    <row r="440" spans="1:1" x14ac:dyDescent="0.25">
      <c r="A440" s="2"/>
    </row>
    <row r="441" spans="1:1" x14ac:dyDescent="0.25">
      <c r="A441" s="2"/>
    </row>
    <row r="442" spans="1:1" x14ac:dyDescent="0.25">
      <c r="A442" s="2"/>
    </row>
    <row r="443" spans="1:1" x14ac:dyDescent="0.25">
      <c r="A443" s="2"/>
    </row>
    <row r="444" spans="1:1" x14ac:dyDescent="0.25">
      <c r="A444" s="2"/>
    </row>
    <row r="445" spans="1:1" x14ac:dyDescent="0.25">
      <c r="A445" s="2"/>
    </row>
    <row r="446" spans="1:1" x14ac:dyDescent="0.25">
      <c r="A446" s="2"/>
    </row>
    <row r="447" spans="1:1" x14ac:dyDescent="0.25">
      <c r="A447" s="2"/>
    </row>
    <row r="448" spans="1:1" x14ac:dyDescent="0.25">
      <c r="A448" s="2"/>
    </row>
    <row r="449" spans="1:1" x14ac:dyDescent="0.25">
      <c r="A449" s="2"/>
    </row>
    <row r="450" spans="1:1" x14ac:dyDescent="0.25">
      <c r="A450" s="2"/>
    </row>
    <row r="451" spans="1:1" x14ac:dyDescent="0.25">
      <c r="A451" s="2"/>
    </row>
    <row r="452" spans="1:1" x14ac:dyDescent="0.25">
      <c r="A452" s="2"/>
    </row>
    <row r="453" spans="1:1" x14ac:dyDescent="0.25">
      <c r="A453" s="2"/>
    </row>
    <row r="454" spans="1:1" x14ac:dyDescent="0.25">
      <c r="A454" s="2"/>
    </row>
    <row r="455" spans="1:1" x14ac:dyDescent="0.25">
      <c r="A455" s="2"/>
    </row>
    <row r="456" spans="1:1" x14ac:dyDescent="0.25">
      <c r="A456" s="2"/>
    </row>
    <row r="457" spans="1:1" x14ac:dyDescent="0.25">
      <c r="A457" s="2"/>
    </row>
    <row r="458" spans="1:1" x14ac:dyDescent="0.25">
      <c r="A458" s="2"/>
    </row>
    <row r="459" spans="1:1" x14ac:dyDescent="0.25">
      <c r="A459" s="2"/>
    </row>
    <row r="460" spans="1:1" x14ac:dyDescent="0.25">
      <c r="A460" s="2"/>
    </row>
    <row r="461" spans="1:1" x14ac:dyDescent="0.25">
      <c r="A461" s="2"/>
    </row>
    <row r="462" spans="1:1" x14ac:dyDescent="0.25">
      <c r="A462" s="2"/>
    </row>
    <row r="463" spans="1:1" x14ac:dyDescent="0.25">
      <c r="A463" s="2"/>
    </row>
    <row r="464" spans="1:1" x14ac:dyDescent="0.25">
      <c r="A464" s="2"/>
    </row>
    <row r="465" spans="1:1" x14ac:dyDescent="0.25">
      <c r="A465" s="2"/>
    </row>
    <row r="466" spans="1:1" x14ac:dyDescent="0.25">
      <c r="A466" s="2"/>
    </row>
    <row r="467" spans="1:1" x14ac:dyDescent="0.25">
      <c r="A467" s="2"/>
    </row>
    <row r="468" spans="1:1" x14ac:dyDescent="0.25">
      <c r="A468" s="2"/>
    </row>
    <row r="469" spans="1:1" x14ac:dyDescent="0.25">
      <c r="A469" s="2"/>
    </row>
    <row r="470" spans="1:1" x14ac:dyDescent="0.25">
      <c r="A470" s="2"/>
    </row>
    <row r="471" spans="1:1" x14ac:dyDescent="0.25">
      <c r="A471" s="2"/>
    </row>
    <row r="472" spans="1:1" x14ac:dyDescent="0.25">
      <c r="A472" s="2"/>
    </row>
    <row r="473" spans="1:1" x14ac:dyDescent="0.25">
      <c r="A473" s="2"/>
    </row>
    <row r="474" spans="1:1" x14ac:dyDescent="0.25">
      <c r="A474" s="2"/>
    </row>
    <row r="475" spans="1:1" x14ac:dyDescent="0.25">
      <c r="A475" s="2"/>
    </row>
    <row r="476" spans="1:1" x14ac:dyDescent="0.25">
      <c r="A476" s="2"/>
    </row>
    <row r="477" spans="1:1" x14ac:dyDescent="0.25">
      <c r="A477" s="2"/>
    </row>
    <row r="478" spans="1:1" x14ac:dyDescent="0.25">
      <c r="A478" s="2"/>
    </row>
    <row r="479" spans="1:1" x14ac:dyDescent="0.25">
      <c r="A479" s="2"/>
    </row>
    <row r="480" spans="1:1" x14ac:dyDescent="0.25">
      <c r="A480" s="2"/>
    </row>
    <row r="481" spans="1:1" x14ac:dyDescent="0.25">
      <c r="A481" s="2"/>
    </row>
    <row r="482" spans="1:1" x14ac:dyDescent="0.25">
      <c r="A482" s="2"/>
    </row>
    <row r="483" spans="1:1" x14ac:dyDescent="0.25">
      <c r="A483" s="2"/>
    </row>
    <row r="484" spans="1:1" x14ac:dyDescent="0.25">
      <c r="A484" s="2"/>
    </row>
    <row r="485" spans="1:1" x14ac:dyDescent="0.25">
      <c r="A485" s="2"/>
    </row>
    <row r="486" spans="1:1" x14ac:dyDescent="0.25">
      <c r="A486" s="2"/>
    </row>
    <row r="487" spans="1:1" x14ac:dyDescent="0.25">
      <c r="A487" s="2"/>
    </row>
    <row r="488" spans="1:1" x14ac:dyDescent="0.25">
      <c r="A488" s="2"/>
    </row>
    <row r="489" spans="1:1" x14ac:dyDescent="0.25">
      <c r="A489" s="2"/>
    </row>
    <row r="490" spans="1:1" x14ac:dyDescent="0.25">
      <c r="A490" s="2"/>
    </row>
    <row r="491" spans="1:1" x14ac:dyDescent="0.25">
      <c r="A491" s="2"/>
    </row>
    <row r="492" spans="1:1" x14ac:dyDescent="0.25">
      <c r="A492" s="2"/>
    </row>
    <row r="493" spans="1:1" x14ac:dyDescent="0.25">
      <c r="A493" s="2"/>
    </row>
    <row r="494" spans="1:1" x14ac:dyDescent="0.25">
      <c r="A494" s="2"/>
    </row>
    <row r="495" spans="1:1" x14ac:dyDescent="0.25">
      <c r="A495" s="2"/>
    </row>
    <row r="496" spans="1:1" x14ac:dyDescent="0.25">
      <c r="A496" s="2"/>
    </row>
    <row r="497" spans="1:1" x14ac:dyDescent="0.25">
      <c r="A497" s="2"/>
    </row>
    <row r="498" spans="1:1" x14ac:dyDescent="0.25">
      <c r="A498" s="2"/>
    </row>
    <row r="499" spans="1:1" x14ac:dyDescent="0.25">
      <c r="A499" s="2"/>
    </row>
    <row r="500" spans="1:1" x14ac:dyDescent="0.25">
      <c r="A500" s="2"/>
    </row>
    <row r="501" spans="1:1" x14ac:dyDescent="0.25">
      <c r="A501" s="2"/>
    </row>
    <row r="502" spans="1:1" x14ac:dyDescent="0.25">
      <c r="A502" s="2"/>
    </row>
    <row r="503" spans="1:1" x14ac:dyDescent="0.25">
      <c r="A503" s="2"/>
    </row>
    <row r="504" spans="1:1" x14ac:dyDescent="0.25">
      <c r="A504" s="2"/>
    </row>
    <row r="505" spans="1:1" x14ac:dyDescent="0.25">
      <c r="A505" s="2"/>
    </row>
    <row r="506" spans="1:1" x14ac:dyDescent="0.25">
      <c r="A506" s="2"/>
    </row>
    <row r="507" spans="1:1" x14ac:dyDescent="0.25">
      <c r="A507" s="2"/>
    </row>
    <row r="508" spans="1:1" x14ac:dyDescent="0.25">
      <c r="A508" s="2"/>
    </row>
    <row r="509" spans="1:1" x14ac:dyDescent="0.25">
      <c r="A509" s="2"/>
    </row>
    <row r="510" spans="1:1" x14ac:dyDescent="0.25">
      <c r="A510" s="2"/>
    </row>
    <row r="511" spans="1:1" x14ac:dyDescent="0.25">
      <c r="A511" s="2"/>
    </row>
    <row r="512" spans="1:1" x14ac:dyDescent="0.25">
      <c r="A512" s="2"/>
    </row>
    <row r="513" spans="1:1" x14ac:dyDescent="0.25">
      <c r="A513" s="2"/>
    </row>
    <row r="514" spans="1:1" x14ac:dyDescent="0.25">
      <c r="A514" s="2"/>
    </row>
    <row r="515" spans="1:1" x14ac:dyDescent="0.25">
      <c r="A515" s="2"/>
    </row>
    <row r="516" spans="1:1" x14ac:dyDescent="0.25">
      <c r="A516" s="2"/>
    </row>
    <row r="517" spans="1:1" x14ac:dyDescent="0.25">
      <c r="A517" s="2"/>
    </row>
    <row r="518" spans="1:1" x14ac:dyDescent="0.25">
      <c r="A518" s="2"/>
    </row>
    <row r="519" spans="1:1" x14ac:dyDescent="0.25">
      <c r="A519" s="2"/>
    </row>
    <row r="520" spans="1:1" x14ac:dyDescent="0.25">
      <c r="A520" s="2"/>
    </row>
    <row r="521" spans="1:1" x14ac:dyDescent="0.25">
      <c r="A521" s="2"/>
    </row>
    <row r="522" spans="1:1" x14ac:dyDescent="0.25">
      <c r="A522" s="2"/>
    </row>
    <row r="523" spans="1:1" x14ac:dyDescent="0.25">
      <c r="A523" s="2"/>
    </row>
    <row r="524" spans="1:1" x14ac:dyDescent="0.25">
      <c r="A524" s="2"/>
    </row>
    <row r="525" spans="1:1" x14ac:dyDescent="0.25">
      <c r="A525" s="2"/>
    </row>
    <row r="526" spans="1:1" x14ac:dyDescent="0.25">
      <c r="A526" s="2"/>
    </row>
    <row r="527" spans="1:1" x14ac:dyDescent="0.25">
      <c r="A527" s="2"/>
    </row>
    <row r="528" spans="1:1" x14ac:dyDescent="0.25">
      <c r="A528" s="2"/>
    </row>
    <row r="529" spans="1:1" x14ac:dyDescent="0.25">
      <c r="A529" s="2"/>
    </row>
    <row r="530" spans="1:1" x14ac:dyDescent="0.25">
      <c r="A530" s="2"/>
    </row>
    <row r="531" spans="1:1" x14ac:dyDescent="0.25">
      <c r="A531" s="2"/>
    </row>
    <row r="532" spans="1:1" x14ac:dyDescent="0.25">
      <c r="A532" s="2"/>
    </row>
    <row r="533" spans="1:1" x14ac:dyDescent="0.25">
      <c r="A533" s="2"/>
    </row>
    <row r="534" spans="1:1" x14ac:dyDescent="0.25">
      <c r="A534" s="2"/>
    </row>
    <row r="535" spans="1:1" x14ac:dyDescent="0.25">
      <c r="A535" s="2"/>
    </row>
    <row r="536" spans="1:1" x14ac:dyDescent="0.25">
      <c r="A536" s="2"/>
    </row>
    <row r="537" spans="1:1" x14ac:dyDescent="0.25">
      <c r="A537" s="2"/>
    </row>
    <row r="538" spans="1:1" x14ac:dyDescent="0.25">
      <c r="A538" s="2"/>
    </row>
    <row r="539" spans="1:1" x14ac:dyDescent="0.25">
      <c r="A539" s="2"/>
    </row>
    <row r="540" spans="1:1" x14ac:dyDescent="0.25">
      <c r="A540" s="2"/>
    </row>
    <row r="541" spans="1:1" x14ac:dyDescent="0.25">
      <c r="A541" s="2"/>
    </row>
    <row r="542" spans="1:1" x14ac:dyDescent="0.25">
      <c r="A542" s="2"/>
    </row>
    <row r="543" spans="1:1" x14ac:dyDescent="0.25">
      <c r="A543" s="2"/>
    </row>
    <row r="544" spans="1:1" x14ac:dyDescent="0.25">
      <c r="A544" s="2"/>
    </row>
    <row r="545" spans="1:1" x14ac:dyDescent="0.25">
      <c r="A545" s="2"/>
    </row>
    <row r="546" spans="1:1" x14ac:dyDescent="0.25">
      <c r="A546" s="2"/>
    </row>
    <row r="547" spans="1:1" x14ac:dyDescent="0.25">
      <c r="A547" s="2"/>
    </row>
    <row r="548" spans="1:1" x14ac:dyDescent="0.25">
      <c r="A548" s="2"/>
    </row>
    <row r="549" spans="1:1" x14ac:dyDescent="0.25">
      <c r="A549" s="2"/>
    </row>
    <row r="550" spans="1:1" x14ac:dyDescent="0.25">
      <c r="A550" s="2"/>
    </row>
    <row r="551" spans="1:1" x14ac:dyDescent="0.25">
      <c r="A551" s="2"/>
    </row>
    <row r="552" spans="1:1" x14ac:dyDescent="0.25">
      <c r="A552" s="2"/>
    </row>
    <row r="553" spans="1:1" x14ac:dyDescent="0.25">
      <c r="A553" s="2"/>
    </row>
    <row r="554" spans="1:1" x14ac:dyDescent="0.25">
      <c r="A554" s="2"/>
    </row>
    <row r="555" spans="1:1" x14ac:dyDescent="0.25">
      <c r="A555" s="2"/>
    </row>
    <row r="556" spans="1:1" x14ac:dyDescent="0.25">
      <c r="A556" s="2"/>
    </row>
    <row r="557" spans="1:1" x14ac:dyDescent="0.25">
      <c r="A557" s="2"/>
    </row>
    <row r="558" spans="1:1" x14ac:dyDescent="0.25">
      <c r="A558" s="2"/>
    </row>
    <row r="559" spans="1:1" x14ac:dyDescent="0.25">
      <c r="A559" s="2"/>
    </row>
    <row r="560" spans="1:1" x14ac:dyDescent="0.25">
      <c r="A560" s="2"/>
    </row>
    <row r="561" spans="1:1" x14ac:dyDescent="0.25">
      <c r="A561" s="2"/>
    </row>
    <row r="562" spans="1:1" x14ac:dyDescent="0.25">
      <c r="A562" s="2"/>
    </row>
    <row r="563" spans="1:1" x14ac:dyDescent="0.25">
      <c r="A563" s="2"/>
    </row>
    <row r="564" spans="1:1" x14ac:dyDescent="0.25">
      <c r="A564" s="2"/>
    </row>
    <row r="565" spans="1:1" x14ac:dyDescent="0.25">
      <c r="A565" s="2"/>
    </row>
    <row r="566" spans="1:1" x14ac:dyDescent="0.25">
      <c r="A566" s="2"/>
    </row>
    <row r="567" spans="1:1" x14ac:dyDescent="0.25">
      <c r="A567" s="2"/>
    </row>
    <row r="568" spans="1:1" x14ac:dyDescent="0.25">
      <c r="A568" s="2"/>
    </row>
    <row r="569" spans="1:1" x14ac:dyDescent="0.25">
      <c r="A569" s="2"/>
    </row>
    <row r="570" spans="1:1" x14ac:dyDescent="0.25">
      <c r="A570" s="2"/>
    </row>
    <row r="571" spans="1:1" x14ac:dyDescent="0.25">
      <c r="A571" s="2"/>
    </row>
    <row r="572" spans="1:1" x14ac:dyDescent="0.25">
      <c r="A572" s="2"/>
    </row>
    <row r="573" spans="1:1" x14ac:dyDescent="0.25">
      <c r="A573" s="2"/>
    </row>
    <row r="574" spans="1:1" x14ac:dyDescent="0.25">
      <c r="A574" s="2"/>
    </row>
    <row r="575" spans="1:1" x14ac:dyDescent="0.25">
      <c r="A575" s="2"/>
    </row>
    <row r="576" spans="1:1" x14ac:dyDescent="0.25">
      <c r="A576" s="2"/>
    </row>
    <row r="577" spans="1:1" x14ac:dyDescent="0.25">
      <c r="A577" s="2"/>
    </row>
    <row r="578" spans="1:1" x14ac:dyDescent="0.25">
      <c r="A578" s="2"/>
    </row>
    <row r="579" spans="1:1" x14ac:dyDescent="0.25">
      <c r="A579" s="2"/>
    </row>
    <row r="580" spans="1:1" x14ac:dyDescent="0.25">
      <c r="A580" s="2"/>
    </row>
    <row r="581" spans="1:1" x14ac:dyDescent="0.25">
      <c r="A581" s="2"/>
    </row>
    <row r="582" spans="1:1" x14ac:dyDescent="0.25">
      <c r="A582" s="2"/>
    </row>
    <row r="583" spans="1:1" x14ac:dyDescent="0.25">
      <c r="A583" s="2"/>
    </row>
    <row r="584" spans="1:1" x14ac:dyDescent="0.25">
      <c r="A584" s="2"/>
    </row>
    <row r="585" spans="1:1" x14ac:dyDescent="0.25">
      <c r="A585" s="2"/>
    </row>
    <row r="586" spans="1:1" x14ac:dyDescent="0.25">
      <c r="A586" s="2"/>
    </row>
    <row r="587" spans="1:1" x14ac:dyDescent="0.25">
      <c r="A587" s="2"/>
    </row>
    <row r="588" spans="1:1" x14ac:dyDescent="0.25">
      <c r="A588" s="2"/>
    </row>
    <row r="589" spans="1:1" x14ac:dyDescent="0.25">
      <c r="A589" s="2"/>
    </row>
    <row r="590" spans="1:1" x14ac:dyDescent="0.25">
      <c r="A590" s="2"/>
    </row>
    <row r="591" spans="1:1" x14ac:dyDescent="0.25">
      <c r="A591" s="2"/>
    </row>
    <row r="592" spans="1:1" x14ac:dyDescent="0.25">
      <c r="A592" s="2"/>
    </row>
    <row r="593" spans="1:1" x14ac:dyDescent="0.25">
      <c r="A593" s="2"/>
    </row>
    <row r="594" spans="1:1" x14ac:dyDescent="0.25">
      <c r="A594" s="2"/>
    </row>
    <row r="595" spans="1:1" x14ac:dyDescent="0.25">
      <c r="A595" s="2"/>
    </row>
    <row r="596" spans="1:1" x14ac:dyDescent="0.25">
      <c r="A596" s="2"/>
    </row>
    <row r="597" spans="1:1" x14ac:dyDescent="0.25">
      <c r="A597" s="2"/>
    </row>
    <row r="598" spans="1:1" x14ac:dyDescent="0.25">
      <c r="A598" s="2"/>
    </row>
    <row r="599" spans="1:1" x14ac:dyDescent="0.25">
      <c r="A599" s="2"/>
    </row>
    <row r="600" spans="1:1" x14ac:dyDescent="0.25">
      <c r="A600" s="2"/>
    </row>
    <row r="601" spans="1:1" x14ac:dyDescent="0.25">
      <c r="A601" s="2"/>
    </row>
    <row r="602" spans="1:1" x14ac:dyDescent="0.25">
      <c r="A602" s="2"/>
    </row>
    <row r="603" spans="1:1" x14ac:dyDescent="0.25">
      <c r="A603" s="2"/>
    </row>
    <row r="604" spans="1:1" x14ac:dyDescent="0.25">
      <c r="A604" s="2"/>
    </row>
    <row r="605" spans="1:1" x14ac:dyDescent="0.25">
      <c r="A605" s="2"/>
    </row>
    <row r="606" spans="1:1" x14ac:dyDescent="0.25">
      <c r="A606" s="2"/>
    </row>
    <row r="607" spans="1:1" x14ac:dyDescent="0.25">
      <c r="A607" s="2"/>
    </row>
    <row r="608" spans="1:1" x14ac:dyDescent="0.25">
      <c r="A608" s="2"/>
    </row>
    <row r="609" spans="1:1" x14ac:dyDescent="0.25">
      <c r="A609" s="2"/>
    </row>
    <row r="610" spans="1:1" x14ac:dyDescent="0.25">
      <c r="A610" s="2"/>
    </row>
    <row r="611" spans="1:1" x14ac:dyDescent="0.25">
      <c r="A611" s="2"/>
    </row>
    <row r="612" spans="1:1" x14ac:dyDescent="0.25">
      <c r="A612" s="2"/>
    </row>
    <row r="613" spans="1:1" x14ac:dyDescent="0.25">
      <c r="A613" s="2"/>
    </row>
    <row r="614" spans="1:1" x14ac:dyDescent="0.25">
      <c r="A614" s="2"/>
    </row>
    <row r="615" spans="1:1" x14ac:dyDescent="0.25">
      <c r="A615" s="2"/>
    </row>
    <row r="616" spans="1:1" x14ac:dyDescent="0.25">
      <c r="A616" s="2"/>
    </row>
    <row r="617" spans="1:1" x14ac:dyDescent="0.25">
      <c r="A617" s="2"/>
    </row>
    <row r="618" spans="1:1" x14ac:dyDescent="0.25">
      <c r="A618" s="2"/>
    </row>
    <row r="619" spans="1:1" x14ac:dyDescent="0.25">
      <c r="A619" s="2"/>
    </row>
    <row r="620" spans="1:1" x14ac:dyDescent="0.25">
      <c r="A620" s="2"/>
    </row>
    <row r="621" spans="1:1" x14ac:dyDescent="0.25">
      <c r="A621" s="2"/>
    </row>
    <row r="622" spans="1:1" x14ac:dyDescent="0.25">
      <c r="A622" s="2"/>
    </row>
    <row r="623" spans="1:1" x14ac:dyDescent="0.25">
      <c r="A623" s="2"/>
    </row>
    <row r="624" spans="1:1" x14ac:dyDescent="0.25">
      <c r="A624" s="2"/>
    </row>
    <row r="625" spans="1:1" x14ac:dyDescent="0.25">
      <c r="A625" s="2"/>
    </row>
    <row r="626" spans="1:1" x14ac:dyDescent="0.25">
      <c r="A626" s="2"/>
    </row>
    <row r="627" spans="1:1" x14ac:dyDescent="0.25">
      <c r="A627" s="2"/>
    </row>
    <row r="628" spans="1:1" x14ac:dyDescent="0.25">
      <c r="A628" s="2"/>
    </row>
    <row r="629" spans="1:1" x14ac:dyDescent="0.25">
      <c r="A629" s="2"/>
    </row>
    <row r="630" spans="1:1" x14ac:dyDescent="0.25">
      <c r="A630" s="2"/>
    </row>
    <row r="631" spans="1:1" x14ac:dyDescent="0.25">
      <c r="A631" s="2"/>
    </row>
    <row r="632" spans="1:1" x14ac:dyDescent="0.25">
      <c r="A632" s="2"/>
    </row>
    <row r="633" spans="1:1" x14ac:dyDescent="0.25">
      <c r="A633" s="2"/>
    </row>
    <row r="634" spans="1:1" x14ac:dyDescent="0.25">
      <c r="A634" s="2"/>
    </row>
    <row r="635" spans="1:1" x14ac:dyDescent="0.25">
      <c r="A635" s="2"/>
    </row>
    <row r="636" spans="1:1" x14ac:dyDescent="0.25">
      <c r="A636" s="2"/>
    </row>
    <row r="637" spans="1:1" x14ac:dyDescent="0.25">
      <c r="A637" s="2"/>
    </row>
    <row r="638" spans="1:1" x14ac:dyDescent="0.25">
      <c r="A638" s="2"/>
    </row>
    <row r="639" spans="1:1" x14ac:dyDescent="0.25">
      <c r="A639" s="2"/>
    </row>
    <row r="640" spans="1:1" x14ac:dyDescent="0.25">
      <c r="A640" s="2"/>
    </row>
    <row r="641" spans="1:1" x14ac:dyDescent="0.25">
      <c r="A641" s="2"/>
    </row>
    <row r="642" spans="1:1" x14ac:dyDescent="0.25">
      <c r="A642" s="2"/>
    </row>
    <row r="643" spans="1:1" x14ac:dyDescent="0.25">
      <c r="A643" s="2"/>
    </row>
    <row r="644" spans="1:1" x14ac:dyDescent="0.25">
      <c r="A644" s="2"/>
    </row>
    <row r="645" spans="1:1" x14ac:dyDescent="0.25">
      <c r="A645" s="2"/>
    </row>
    <row r="646" spans="1:1" x14ac:dyDescent="0.25">
      <c r="A646" s="2"/>
    </row>
    <row r="647" spans="1:1" x14ac:dyDescent="0.25">
      <c r="A647" s="2"/>
    </row>
    <row r="648" spans="1:1" x14ac:dyDescent="0.25">
      <c r="A648" s="2"/>
    </row>
    <row r="649" spans="1:1" x14ac:dyDescent="0.25">
      <c r="A649" s="2"/>
    </row>
    <row r="650" spans="1:1" x14ac:dyDescent="0.25">
      <c r="A650" s="2"/>
    </row>
    <row r="651" spans="1:1" x14ac:dyDescent="0.25">
      <c r="A651" s="2"/>
    </row>
    <row r="652" spans="1:1" x14ac:dyDescent="0.25">
      <c r="A652" s="2"/>
    </row>
    <row r="653" spans="1:1" x14ac:dyDescent="0.25">
      <c r="A653" s="2"/>
    </row>
    <row r="654" spans="1:1" x14ac:dyDescent="0.25">
      <c r="A654" s="2"/>
    </row>
    <row r="655" spans="1:1" x14ac:dyDescent="0.25">
      <c r="A655" s="2"/>
    </row>
    <row r="656" spans="1:1" x14ac:dyDescent="0.25">
      <c r="A656" s="2"/>
    </row>
    <row r="657" spans="1:1" x14ac:dyDescent="0.25">
      <c r="A657" s="2"/>
    </row>
    <row r="658" spans="1:1" x14ac:dyDescent="0.25">
      <c r="A658" s="2"/>
    </row>
    <row r="659" spans="1:1" x14ac:dyDescent="0.25">
      <c r="A659" s="2"/>
    </row>
    <row r="660" spans="1:1" x14ac:dyDescent="0.25">
      <c r="A660" s="2"/>
    </row>
    <row r="661" spans="1:1" x14ac:dyDescent="0.25">
      <c r="A661" s="2"/>
    </row>
    <row r="662" spans="1:1" x14ac:dyDescent="0.25">
      <c r="A662" s="2"/>
    </row>
    <row r="663" spans="1:1" x14ac:dyDescent="0.25">
      <c r="A663" s="2"/>
    </row>
    <row r="664" spans="1:1" x14ac:dyDescent="0.25">
      <c r="A664" s="2"/>
    </row>
    <row r="665" spans="1:1" x14ac:dyDescent="0.25">
      <c r="A665" s="2"/>
    </row>
    <row r="666" spans="1:1" x14ac:dyDescent="0.25">
      <c r="A666" s="2"/>
    </row>
    <row r="667" spans="1:1" x14ac:dyDescent="0.25">
      <c r="A667" s="2"/>
    </row>
    <row r="668" spans="1:1" x14ac:dyDescent="0.25">
      <c r="A668" s="2"/>
    </row>
    <row r="669" spans="1:1" x14ac:dyDescent="0.25">
      <c r="A669" s="2"/>
    </row>
    <row r="670" spans="1:1" x14ac:dyDescent="0.25">
      <c r="A670" s="2"/>
    </row>
    <row r="671" spans="1:1" x14ac:dyDescent="0.25">
      <c r="A671" s="2"/>
    </row>
    <row r="672" spans="1:1" x14ac:dyDescent="0.25">
      <c r="A672" s="2"/>
    </row>
    <row r="673" spans="1:1" x14ac:dyDescent="0.25">
      <c r="A673" s="2"/>
    </row>
    <row r="674" spans="1:1" x14ac:dyDescent="0.25">
      <c r="A674" s="2"/>
    </row>
    <row r="675" spans="1:1" x14ac:dyDescent="0.25">
      <c r="A675" s="2"/>
    </row>
    <row r="676" spans="1:1" x14ac:dyDescent="0.25">
      <c r="A676" s="2"/>
    </row>
    <row r="677" spans="1:1" x14ac:dyDescent="0.25">
      <c r="A677" s="2"/>
    </row>
    <row r="678" spans="1:1" x14ac:dyDescent="0.25">
      <c r="A678" s="2"/>
    </row>
    <row r="679" spans="1:1" x14ac:dyDescent="0.25">
      <c r="A679" s="2"/>
    </row>
    <row r="680" spans="1:1" x14ac:dyDescent="0.25">
      <c r="A680" s="2"/>
    </row>
    <row r="681" spans="1:1" x14ac:dyDescent="0.25">
      <c r="A681" s="2"/>
    </row>
    <row r="682" spans="1:1" x14ac:dyDescent="0.25">
      <c r="A682" s="2"/>
    </row>
    <row r="683" spans="1:1" x14ac:dyDescent="0.25">
      <c r="A683" s="2"/>
    </row>
    <row r="684" spans="1:1" x14ac:dyDescent="0.25">
      <c r="A684" s="2"/>
    </row>
    <row r="685" spans="1:1" x14ac:dyDescent="0.25">
      <c r="A685" s="2"/>
    </row>
    <row r="686" spans="1:1" x14ac:dyDescent="0.25">
      <c r="A686" s="2"/>
    </row>
    <row r="687" spans="1:1" x14ac:dyDescent="0.25">
      <c r="A687" s="2"/>
    </row>
    <row r="688" spans="1:1" x14ac:dyDescent="0.25">
      <c r="A688" s="2"/>
    </row>
    <row r="689" spans="1:1" x14ac:dyDescent="0.25">
      <c r="A689" s="2"/>
    </row>
    <row r="690" spans="1:1" x14ac:dyDescent="0.25">
      <c r="A690" s="2"/>
    </row>
    <row r="691" spans="1:1" x14ac:dyDescent="0.25">
      <c r="A691" s="2"/>
    </row>
    <row r="692" spans="1:1" x14ac:dyDescent="0.25">
      <c r="A692" s="2"/>
    </row>
    <row r="693" spans="1:1" x14ac:dyDescent="0.25">
      <c r="A693" s="2"/>
    </row>
    <row r="694" spans="1:1" x14ac:dyDescent="0.25">
      <c r="A694" s="2"/>
    </row>
    <row r="695" spans="1:1" x14ac:dyDescent="0.25">
      <c r="A695" s="2"/>
    </row>
    <row r="696" spans="1:1" x14ac:dyDescent="0.25">
      <c r="A696" s="2"/>
    </row>
    <row r="697" spans="1:1" x14ac:dyDescent="0.25">
      <c r="A697" s="2"/>
    </row>
    <row r="698" spans="1:1" x14ac:dyDescent="0.25">
      <c r="A698" s="2"/>
    </row>
    <row r="699" spans="1:1" x14ac:dyDescent="0.25">
      <c r="A699" s="2"/>
    </row>
    <row r="700" spans="1:1" x14ac:dyDescent="0.25">
      <c r="A700" s="2"/>
    </row>
    <row r="701" spans="1:1" x14ac:dyDescent="0.25">
      <c r="A701" s="2"/>
    </row>
    <row r="702" spans="1:1" x14ac:dyDescent="0.25">
      <c r="A702" s="2"/>
    </row>
    <row r="703" spans="1:1" x14ac:dyDescent="0.25">
      <c r="A703" s="2"/>
    </row>
    <row r="704" spans="1:1" x14ac:dyDescent="0.25">
      <c r="A704" s="2"/>
    </row>
    <row r="705" spans="1:1" x14ac:dyDescent="0.25">
      <c r="A705" s="2"/>
    </row>
    <row r="706" spans="1:1" x14ac:dyDescent="0.25">
      <c r="A706" s="2"/>
    </row>
    <row r="707" spans="1:1" x14ac:dyDescent="0.25">
      <c r="A707" s="2"/>
    </row>
    <row r="708" spans="1:1" x14ac:dyDescent="0.25">
      <c r="A708" s="2"/>
    </row>
    <row r="709" spans="1:1" x14ac:dyDescent="0.25">
      <c r="A709" s="2"/>
    </row>
    <row r="710" spans="1:1" x14ac:dyDescent="0.25">
      <c r="A710" s="2"/>
    </row>
    <row r="711" spans="1:1" x14ac:dyDescent="0.25">
      <c r="A711" s="2"/>
    </row>
    <row r="712" spans="1:1" x14ac:dyDescent="0.25">
      <c r="A712" s="2"/>
    </row>
    <row r="713" spans="1:1" x14ac:dyDescent="0.25">
      <c r="A713" s="2"/>
    </row>
    <row r="714" spans="1:1" x14ac:dyDescent="0.25">
      <c r="A714" s="2"/>
    </row>
    <row r="715" spans="1:1" x14ac:dyDescent="0.25">
      <c r="A715" s="2"/>
    </row>
    <row r="716" spans="1:1" x14ac:dyDescent="0.25">
      <c r="A716" s="2"/>
    </row>
    <row r="717" spans="1:1" x14ac:dyDescent="0.25">
      <c r="A717" s="2"/>
    </row>
    <row r="718" spans="1:1" x14ac:dyDescent="0.25">
      <c r="A718" s="2"/>
    </row>
    <row r="719" spans="1:1" x14ac:dyDescent="0.25">
      <c r="A719" s="2"/>
    </row>
    <row r="720" spans="1:1" x14ac:dyDescent="0.25">
      <c r="A720" s="2"/>
    </row>
    <row r="721" spans="1:1" x14ac:dyDescent="0.25">
      <c r="A721" s="2"/>
    </row>
    <row r="722" spans="1:1" x14ac:dyDescent="0.25">
      <c r="A722" s="2"/>
    </row>
    <row r="723" spans="1:1" x14ac:dyDescent="0.25">
      <c r="A723" s="2"/>
    </row>
    <row r="724" spans="1:1" x14ac:dyDescent="0.25">
      <c r="A724" s="2"/>
    </row>
    <row r="725" spans="1:1" x14ac:dyDescent="0.25">
      <c r="A725" s="2"/>
    </row>
    <row r="726" spans="1:1" x14ac:dyDescent="0.25">
      <c r="A726" s="2"/>
    </row>
    <row r="727" spans="1:1" x14ac:dyDescent="0.25">
      <c r="A727" s="2"/>
    </row>
    <row r="728" spans="1:1" x14ac:dyDescent="0.25">
      <c r="A728" s="2"/>
    </row>
    <row r="729" spans="1:1" x14ac:dyDescent="0.25">
      <c r="A729" s="2"/>
    </row>
    <row r="730" spans="1:1" x14ac:dyDescent="0.25">
      <c r="A730" s="2"/>
    </row>
    <row r="731" spans="1:1" x14ac:dyDescent="0.25">
      <c r="A731" s="2"/>
    </row>
    <row r="732" spans="1:1" x14ac:dyDescent="0.25">
      <c r="A732" s="2"/>
    </row>
    <row r="733" spans="1:1" x14ac:dyDescent="0.25">
      <c r="A733" s="2"/>
    </row>
    <row r="734" spans="1:1" x14ac:dyDescent="0.25">
      <c r="A734" s="2"/>
    </row>
    <row r="735" spans="1:1" x14ac:dyDescent="0.25">
      <c r="A735" s="2"/>
    </row>
    <row r="736" spans="1:1" x14ac:dyDescent="0.25">
      <c r="A736" s="2"/>
    </row>
    <row r="737" spans="1:1" x14ac:dyDescent="0.25">
      <c r="A737" s="2"/>
    </row>
    <row r="738" spans="1:1" x14ac:dyDescent="0.25">
      <c r="A738" s="2"/>
    </row>
    <row r="739" spans="1:1" x14ac:dyDescent="0.25">
      <c r="A739" s="2"/>
    </row>
    <row r="740" spans="1:1" x14ac:dyDescent="0.25">
      <c r="A740" s="2"/>
    </row>
    <row r="741" spans="1:1" x14ac:dyDescent="0.25">
      <c r="A741" s="2"/>
    </row>
    <row r="742" spans="1:1" x14ac:dyDescent="0.25">
      <c r="A742" s="2"/>
    </row>
    <row r="743" spans="1:1" x14ac:dyDescent="0.25">
      <c r="A743" s="2"/>
    </row>
    <row r="744" spans="1:1" x14ac:dyDescent="0.25">
      <c r="A744" s="2"/>
    </row>
    <row r="745" spans="1:1" x14ac:dyDescent="0.25">
      <c r="A745" s="2"/>
    </row>
    <row r="746" spans="1:1" x14ac:dyDescent="0.25">
      <c r="A746" s="2"/>
    </row>
    <row r="747" spans="1:1" x14ac:dyDescent="0.25">
      <c r="A747" s="2"/>
    </row>
    <row r="748" spans="1:1" x14ac:dyDescent="0.25">
      <c r="A748" s="2"/>
    </row>
    <row r="749" spans="1:1" x14ac:dyDescent="0.25">
      <c r="A749" s="2"/>
    </row>
    <row r="750" spans="1:1" x14ac:dyDescent="0.25">
      <c r="A750" s="2"/>
    </row>
    <row r="751" spans="1:1" x14ac:dyDescent="0.25">
      <c r="A751" s="2"/>
    </row>
    <row r="752" spans="1:1" x14ac:dyDescent="0.25">
      <c r="A752" s="2"/>
    </row>
    <row r="753" spans="1:1" x14ac:dyDescent="0.25">
      <c r="A753" s="2"/>
    </row>
    <row r="754" spans="1:1" x14ac:dyDescent="0.25">
      <c r="A754" s="2"/>
    </row>
    <row r="755" spans="1:1" x14ac:dyDescent="0.25">
      <c r="A755" s="2"/>
    </row>
    <row r="756" spans="1:1" x14ac:dyDescent="0.25">
      <c r="A756" s="2"/>
    </row>
    <row r="757" spans="1:1" x14ac:dyDescent="0.25">
      <c r="A757" s="2"/>
    </row>
    <row r="758" spans="1:1" x14ac:dyDescent="0.25">
      <c r="A758" s="2"/>
    </row>
    <row r="759" spans="1:1" x14ac:dyDescent="0.25">
      <c r="A759" s="2"/>
    </row>
    <row r="760" spans="1:1" x14ac:dyDescent="0.25">
      <c r="A760" s="2"/>
    </row>
    <row r="761" spans="1:1" x14ac:dyDescent="0.25">
      <c r="A761" s="2"/>
    </row>
    <row r="762" spans="1:1" x14ac:dyDescent="0.25">
      <c r="A762" s="2"/>
    </row>
    <row r="763" spans="1:1" x14ac:dyDescent="0.25">
      <c r="A763" s="2"/>
    </row>
    <row r="764" spans="1:1" x14ac:dyDescent="0.25">
      <c r="A764" s="2"/>
    </row>
    <row r="765" spans="1:1" x14ac:dyDescent="0.25">
      <c r="A765" s="2"/>
    </row>
    <row r="766" spans="1:1" x14ac:dyDescent="0.25">
      <c r="A766" s="2"/>
    </row>
    <row r="767" spans="1:1" x14ac:dyDescent="0.25">
      <c r="A767" s="2"/>
    </row>
    <row r="768" spans="1:1" x14ac:dyDescent="0.25">
      <c r="A768" s="2"/>
    </row>
    <row r="769" spans="1:1" x14ac:dyDescent="0.25">
      <c r="A769" s="2"/>
    </row>
    <row r="770" spans="1:1" x14ac:dyDescent="0.25">
      <c r="A770" s="2"/>
    </row>
    <row r="771" spans="1:1" x14ac:dyDescent="0.25">
      <c r="A771" s="2"/>
    </row>
    <row r="772" spans="1:1" x14ac:dyDescent="0.25">
      <c r="A772" s="2"/>
    </row>
    <row r="773" spans="1:1" x14ac:dyDescent="0.25">
      <c r="A773" s="2"/>
    </row>
    <row r="774" spans="1:1" x14ac:dyDescent="0.25">
      <c r="A774" s="2"/>
    </row>
    <row r="775" spans="1:1" x14ac:dyDescent="0.25">
      <c r="A775" s="2"/>
    </row>
    <row r="776" spans="1:1" x14ac:dyDescent="0.25">
      <c r="A776" s="2"/>
    </row>
    <row r="777" spans="1:1" x14ac:dyDescent="0.25">
      <c r="A777" s="2"/>
    </row>
    <row r="778" spans="1:1" x14ac:dyDescent="0.25">
      <c r="A778" s="2"/>
    </row>
    <row r="779" spans="1:1" x14ac:dyDescent="0.25">
      <c r="A779" s="2"/>
    </row>
    <row r="780" spans="1:1" x14ac:dyDescent="0.25">
      <c r="A780" s="2"/>
    </row>
    <row r="781" spans="1:1" x14ac:dyDescent="0.25">
      <c r="A781" s="2"/>
    </row>
    <row r="782" spans="1:1" x14ac:dyDescent="0.25">
      <c r="A782" s="2"/>
    </row>
    <row r="783" spans="1:1" x14ac:dyDescent="0.25">
      <c r="A783" s="2"/>
    </row>
    <row r="784" spans="1:1" x14ac:dyDescent="0.25">
      <c r="A784" s="2"/>
    </row>
    <row r="785" spans="1:1" x14ac:dyDescent="0.25">
      <c r="A785" s="2"/>
    </row>
    <row r="786" spans="1:1" x14ac:dyDescent="0.25">
      <c r="A786" s="2"/>
    </row>
    <row r="787" spans="1:1" x14ac:dyDescent="0.25">
      <c r="A787" s="2"/>
    </row>
    <row r="788" spans="1:1" x14ac:dyDescent="0.25">
      <c r="A788" s="2"/>
    </row>
    <row r="789" spans="1:1" x14ac:dyDescent="0.25">
      <c r="A789" s="2"/>
    </row>
    <row r="790" spans="1:1" x14ac:dyDescent="0.25">
      <c r="A790" s="2"/>
    </row>
    <row r="791" spans="1:1" x14ac:dyDescent="0.25">
      <c r="A791" s="2"/>
    </row>
    <row r="792" spans="1:1" x14ac:dyDescent="0.25">
      <c r="A792" s="2"/>
    </row>
    <row r="793" spans="1:1" x14ac:dyDescent="0.25">
      <c r="A793" s="2"/>
    </row>
    <row r="794" spans="1:1" x14ac:dyDescent="0.25">
      <c r="A794" s="2"/>
    </row>
    <row r="795" spans="1:1" x14ac:dyDescent="0.25">
      <c r="A795" s="2"/>
    </row>
    <row r="796" spans="1:1" x14ac:dyDescent="0.25">
      <c r="A796" s="2"/>
    </row>
    <row r="797" spans="1:1" x14ac:dyDescent="0.25">
      <c r="A797" s="2"/>
    </row>
    <row r="798" spans="1:1" x14ac:dyDescent="0.25">
      <c r="A798" s="2"/>
    </row>
    <row r="799" spans="1:1" x14ac:dyDescent="0.25">
      <c r="A799" s="2"/>
    </row>
    <row r="800" spans="1:1" x14ac:dyDescent="0.25">
      <c r="A800" s="2"/>
    </row>
    <row r="801" spans="1:1" x14ac:dyDescent="0.25">
      <c r="A801" s="2"/>
    </row>
    <row r="802" spans="1:1" x14ac:dyDescent="0.25">
      <c r="A802" s="2"/>
    </row>
    <row r="803" spans="1:1" x14ac:dyDescent="0.25">
      <c r="A803" s="2"/>
    </row>
    <row r="804" spans="1:1" x14ac:dyDescent="0.25">
      <c r="A804" s="2"/>
    </row>
    <row r="805" spans="1:1" x14ac:dyDescent="0.25">
      <c r="A805" s="2"/>
    </row>
    <row r="806" spans="1:1" x14ac:dyDescent="0.25">
      <c r="A806" s="2"/>
    </row>
    <row r="807" spans="1:1" x14ac:dyDescent="0.25">
      <c r="A807" s="2"/>
    </row>
    <row r="808" spans="1:1" x14ac:dyDescent="0.25">
      <c r="A808" s="2"/>
    </row>
    <row r="809" spans="1:1" x14ac:dyDescent="0.25">
      <c r="A809" s="2"/>
    </row>
    <row r="810" spans="1:1" x14ac:dyDescent="0.25">
      <c r="A810" s="2"/>
    </row>
    <row r="811" spans="1:1" x14ac:dyDescent="0.25">
      <c r="A811" s="2"/>
    </row>
    <row r="812" spans="1:1" x14ac:dyDescent="0.25">
      <c r="A812" s="2"/>
    </row>
    <row r="813" spans="1:1" x14ac:dyDescent="0.25">
      <c r="A813" s="2"/>
    </row>
    <row r="814" spans="1:1" x14ac:dyDescent="0.25">
      <c r="A814" s="2"/>
    </row>
    <row r="815" spans="1:1" x14ac:dyDescent="0.25">
      <c r="A815" s="2"/>
    </row>
    <row r="816" spans="1:1" x14ac:dyDescent="0.25">
      <c r="A816" s="2"/>
    </row>
    <row r="817" spans="1:1" x14ac:dyDescent="0.25">
      <c r="A817" s="2"/>
    </row>
    <row r="818" spans="1:1" x14ac:dyDescent="0.25">
      <c r="A818" s="2"/>
    </row>
    <row r="819" spans="1:1" x14ac:dyDescent="0.25">
      <c r="A819" s="2"/>
    </row>
    <row r="820" spans="1:1" x14ac:dyDescent="0.25">
      <c r="A820" s="2"/>
    </row>
    <row r="821" spans="1:1" x14ac:dyDescent="0.25">
      <c r="A821" s="2"/>
    </row>
    <row r="822" spans="1:1" x14ac:dyDescent="0.25">
      <c r="A822" s="2"/>
    </row>
    <row r="823" spans="1:1" x14ac:dyDescent="0.25">
      <c r="A823" s="2"/>
    </row>
    <row r="824" spans="1:1" x14ac:dyDescent="0.25">
      <c r="A824" s="2"/>
    </row>
    <row r="825" spans="1:1" x14ac:dyDescent="0.25">
      <c r="A825" s="2"/>
    </row>
    <row r="826" spans="1:1" x14ac:dyDescent="0.25">
      <c r="A826" s="2"/>
    </row>
    <row r="827" spans="1:1" x14ac:dyDescent="0.25">
      <c r="A827" s="2"/>
    </row>
    <row r="828" spans="1:1" x14ac:dyDescent="0.25">
      <c r="A828" s="2"/>
    </row>
    <row r="829" spans="1:1" x14ac:dyDescent="0.25">
      <c r="A829" s="2"/>
    </row>
    <row r="830" spans="1:1" x14ac:dyDescent="0.25">
      <c r="A830" s="2"/>
    </row>
    <row r="831" spans="1:1" x14ac:dyDescent="0.25">
      <c r="A831" s="2"/>
    </row>
    <row r="832" spans="1:1" x14ac:dyDescent="0.25">
      <c r="A832" s="2"/>
    </row>
    <row r="833" spans="1:1" x14ac:dyDescent="0.25">
      <c r="A833" s="2"/>
    </row>
    <row r="834" spans="1:1" x14ac:dyDescent="0.25">
      <c r="A834" s="2"/>
    </row>
    <row r="835" spans="1:1" x14ac:dyDescent="0.25">
      <c r="A835" s="2"/>
    </row>
    <row r="836" spans="1:1" x14ac:dyDescent="0.25">
      <c r="A836" s="2"/>
    </row>
    <row r="837" spans="1:1" x14ac:dyDescent="0.25">
      <c r="A837" s="2"/>
    </row>
    <row r="838" spans="1:1" x14ac:dyDescent="0.25">
      <c r="A838" s="2"/>
    </row>
    <row r="839" spans="1:1" x14ac:dyDescent="0.25">
      <c r="A839" s="2"/>
    </row>
    <row r="840" spans="1:1" x14ac:dyDescent="0.25">
      <c r="A840" s="2"/>
    </row>
    <row r="841" spans="1:1" x14ac:dyDescent="0.25">
      <c r="A841" s="2"/>
    </row>
    <row r="842" spans="1:1" x14ac:dyDescent="0.25">
      <c r="A842" s="2"/>
    </row>
    <row r="843" spans="1:1" x14ac:dyDescent="0.25">
      <c r="A843" s="2"/>
    </row>
    <row r="844" spans="1:1" x14ac:dyDescent="0.25">
      <c r="A844" s="2"/>
    </row>
    <row r="845" spans="1:1" x14ac:dyDescent="0.25">
      <c r="A845" s="2"/>
    </row>
    <row r="846" spans="1:1" x14ac:dyDescent="0.25">
      <c r="A846" s="2"/>
    </row>
    <row r="847" spans="1:1" x14ac:dyDescent="0.25">
      <c r="A847" s="2"/>
    </row>
    <row r="848" spans="1:1" x14ac:dyDescent="0.25">
      <c r="A848" s="2"/>
    </row>
    <row r="849" spans="1:1" x14ac:dyDescent="0.25">
      <c r="A849" s="2"/>
    </row>
    <row r="850" spans="1:1" x14ac:dyDescent="0.25">
      <c r="A850" s="2"/>
    </row>
    <row r="851" spans="1:1" x14ac:dyDescent="0.25">
      <c r="A851" s="2"/>
    </row>
    <row r="852" spans="1:1" x14ac:dyDescent="0.25">
      <c r="A852" s="2"/>
    </row>
    <row r="853" spans="1:1" x14ac:dyDescent="0.25">
      <c r="A853" s="2"/>
    </row>
    <row r="854" spans="1:1" x14ac:dyDescent="0.25">
      <c r="A854" s="2"/>
    </row>
    <row r="855" spans="1:1" x14ac:dyDescent="0.25">
      <c r="A855" s="2"/>
    </row>
    <row r="856" spans="1:1" x14ac:dyDescent="0.25">
      <c r="A856" s="2"/>
    </row>
    <row r="857" spans="1:1" x14ac:dyDescent="0.25">
      <c r="A857" s="2"/>
    </row>
    <row r="858" spans="1:1" x14ac:dyDescent="0.25">
      <c r="A858" s="2"/>
    </row>
    <row r="859" spans="1:1" x14ac:dyDescent="0.25">
      <c r="A859" s="2"/>
    </row>
    <row r="860" spans="1:1" x14ac:dyDescent="0.25">
      <c r="A860" s="2"/>
    </row>
    <row r="861" spans="1:1" x14ac:dyDescent="0.25">
      <c r="A861" s="2"/>
    </row>
    <row r="862" spans="1:1" x14ac:dyDescent="0.25">
      <c r="A862" s="2"/>
    </row>
    <row r="863" spans="1:1" x14ac:dyDescent="0.25">
      <c r="A863" s="2"/>
    </row>
    <row r="864" spans="1:1" x14ac:dyDescent="0.25">
      <c r="A864" s="2"/>
    </row>
    <row r="865" spans="1:1" x14ac:dyDescent="0.25">
      <c r="A865" s="2"/>
    </row>
    <row r="866" spans="1:1" x14ac:dyDescent="0.25">
      <c r="A866" s="2"/>
    </row>
    <row r="867" spans="1:1" x14ac:dyDescent="0.25">
      <c r="A867" s="2"/>
    </row>
    <row r="868" spans="1:1" x14ac:dyDescent="0.25">
      <c r="A868" s="2"/>
    </row>
    <row r="869" spans="1:1" x14ac:dyDescent="0.25">
      <c r="A869" s="2"/>
    </row>
    <row r="870" spans="1:1" x14ac:dyDescent="0.25">
      <c r="A870" s="2"/>
    </row>
    <row r="871" spans="1:1" x14ac:dyDescent="0.25">
      <c r="A871" s="2"/>
    </row>
    <row r="872" spans="1:1" x14ac:dyDescent="0.25">
      <c r="A872" s="2"/>
    </row>
    <row r="873" spans="1:1" x14ac:dyDescent="0.25">
      <c r="A873" s="2"/>
    </row>
    <row r="874" spans="1:1" x14ac:dyDescent="0.25">
      <c r="A874" s="2"/>
    </row>
    <row r="875" spans="1:1" x14ac:dyDescent="0.25">
      <c r="A875" s="2"/>
    </row>
    <row r="876" spans="1:1" x14ac:dyDescent="0.25">
      <c r="A876" s="2"/>
    </row>
    <row r="877" spans="1:1" x14ac:dyDescent="0.25">
      <c r="A877" s="2"/>
    </row>
    <row r="878" spans="1:1" x14ac:dyDescent="0.25">
      <c r="A878" s="2"/>
    </row>
    <row r="879" spans="1:1" x14ac:dyDescent="0.25">
      <c r="A879" s="2"/>
    </row>
    <row r="880" spans="1:1" x14ac:dyDescent="0.25">
      <c r="A880" s="2"/>
    </row>
    <row r="881" spans="1:1" x14ac:dyDescent="0.25">
      <c r="A881" s="2"/>
    </row>
    <row r="882" spans="1:1" x14ac:dyDescent="0.25">
      <c r="A882" s="2"/>
    </row>
    <row r="883" spans="1:1" x14ac:dyDescent="0.25">
      <c r="A883" s="2"/>
    </row>
    <row r="884" spans="1:1" x14ac:dyDescent="0.25">
      <c r="A884" s="2"/>
    </row>
    <row r="885" spans="1:1" x14ac:dyDescent="0.25">
      <c r="A885" s="2"/>
    </row>
    <row r="886" spans="1:1" x14ac:dyDescent="0.25">
      <c r="A886" s="2"/>
    </row>
    <row r="887" spans="1:1" x14ac:dyDescent="0.25">
      <c r="A887" s="2"/>
    </row>
    <row r="888" spans="1:1" x14ac:dyDescent="0.25">
      <c r="A888" s="2"/>
    </row>
    <row r="889" spans="1:1" x14ac:dyDescent="0.25">
      <c r="A889" s="2"/>
    </row>
    <row r="890" spans="1:1" x14ac:dyDescent="0.25">
      <c r="A890" s="2"/>
    </row>
    <row r="891" spans="1:1" x14ac:dyDescent="0.25">
      <c r="A891" s="2"/>
    </row>
    <row r="892" spans="1:1" x14ac:dyDescent="0.25">
      <c r="A892" s="2"/>
    </row>
    <row r="893" spans="1:1" x14ac:dyDescent="0.25">
      <c r="A893" s="2"/>
    </row>
    <row r="894" spans="1:1" x14ac:dyDescent="0.25">
      <c r="A894" s="2"/>
    </row>
    <row r="895" spans="1:1" x14ac:dyDescent="0.25">
      <c r="A895" s="2"/>
    </row>
    <row r="896" spans="1:1" x14ac:dyDescent="0.25">
      <c r="A896" s="2"/>
    </row>
    <row r="897" spans="1:1" x14ac:dyDescent="0.25">
      <c r="A897" s="2"/>
    </row>
    <row r="898" spans="1:1" x14ac:dyDescent="0.25">
      <c r="A898" s="2"/>
    </row>
    <row r="899" spans="1:1" x14ac:dyDescent="0.25">
      <c r="A899" s="2"/>
    </row>
    <row r="900" spans="1:1" x14ac:dyDescent="0.25">
      <c r="A900" s="2"/>
    </row>
    <row r="901" spans="1:1" x14ac:dyDescent="0.25">
      <c r="A901" s="2"/>
    </row>
    <row r="902" spans="1:1" x14ac:dyDescent="0.25">
      <c r="A902" s="2"/>
    </row>
    <row r="903" spans="1:1" x14ac:dyDescent="0.25">
      <c r="A903" s="2"/>
    </row>
    <row r="904" spans="1:1" x14ac:dyDescent="0.25">
      <c r="A904" s="2"/>
    </row>
    <row r="905" spans="1:1" x14ac:dyDescent="0.25">
      <c r="A905" s="2"/>
    </row>
    <row r="906" spans="1:1" x14ac:dyDescent="0.25">
      <c r="A906" s="2"/>
    </row>
    <row r="907" spans="1:1" x14ac:dyDescent="0.25">
      <c r="A907" s="2"/>
    </row>
    <row r="908" spans="1:1" x14ac:dyDescent="0.25">
      <c r="A908" s="2"/>
    </row>
    <row r="909" spans="1:1" x14ac:dyDescent="0.25">
      <c r="A909" s="2"/>
    </row>
    <row r="910" spans="1:1" x14ac:dyDescent="0.25">
      <c r="A910" s="2"/>
    </row>
    <row r="911" spans="1:1" x14ac:dyDescent="0.25">
      <c r="A911" s="2"/>
    </row>
    <row r="912" spans="1:1" x14ac:dyDescent="0.25">
      <c r="A912" s="2"/>
    </row>
    <row r="913" spans="1:1" x14ac:dyDescent="0.25">
      <c r="A913" s="2"/>
    </row>
    <row r="914" spans="1:1" x14ac:dyDescent="0.25">
      <c r="A914" s="2"/>
    </row>
    <row r="915" spans="1:1" x14ac:dyDescent="0.25">
      <c r="A915" s="2"/>
    </row>
    <row r="916" spans="1:1" x14ac:dyDescent="0.25">
      <c r="A916" s="2"/>
    </row>
    <row r="917" spans="1:1" x14ac:dyDescent="0.25">
      <c r="A917" s="2"/>
    </row>
    <row r="918" spans="1:1" x14ac:dyDescent="0.25">
      <c r="A918" s="2"/>
    </row>
    <row r="919" spans="1:1" x14ac:dyDescent="0.25">
      <c r="A919" s="2"/>
    </row>
    <row r="920" spans="1:1" x14ac:dyDescent="0.25">
      <c r="A920" s="2"/>
    </row>
    <row r="921" spans="1:1" x14ac:dyDescent="0.25">
      <c r="A921" s="2"/>
    </row>
    <row r="922" spans="1:1" x14ac:dyDescent="0.25">
      <c r="A922" s="2"/>
    </row>
    <row r="923" spans="1:1" x14ac:dyDescent="0.25">
      <c r="A923" s="2"/>
    </row>
    <row r="924" spans="1:1" x14ac:dyDescent="0.25">
      <c r="A924" s="2"/>
    </row>
    <row r="925" spans="1:1" x14ac:dyDescent="0.25">
      <c r="A925" s="2"/>
    </row>
    <row r="926" spans="1:1" x14ac:dyDescent="0.25">
      <c r="A926" s="2"/>
    </row>
    <row r="927" spans="1:1" x14ac:dyDescent="0.25">
      <c r="A927" s="2"/>
    </row>
    <row r="928" spans="1:1" x14ac:dyDescent="0.25">
      <c r="A928" s="2"/>
    </row>
    <row r="929" spans="1:1" x14ac:dyDescent="0.25">
      <c r="A929" s="2"/>
    </row>
    <row r="930" spans="1:1" x14ac:dyDescent="0.25">
      <c r="A930" s="2"/>
    </row>
    <row r="931" spans="1:1" x14ac:dyDescent="0.25">
      <c r="A931" s="2"/>
    </row>
    <row r="932" spans="1:1" x14ac:dyDescent="0.25">
      <c r="A932" s="2"/>
    </row>
    <row r="933" spans="1:1" x14ac:dyDescent="0.25">
      <c r="A933" s="2"/>
    </row>
    <row r="934" spans="1:1" x14ac:dyDescent="0.25">
      <c r="A934" s="2"/>
    </row>
    <row r="935" spans="1:1" x14ac:dyDescent="0.25">
      <c r="A935" s="2"/>
    </row>
    <row r="936" spans="1:1" x14ac:dyDescent="0.25">
      <c r="A936" s="2"/>
    </row>
    <row r="937" spans="1:1" x14ac:dyDescent="0.25">
      <c r="A937" s="2"/>
    </row>
    <row r="938" spans="1:1" x14ac:dyDescent="0.25">
      <c r="A938" s="2"/>
    </row>
    <row r="939" spans="1:1" x14ac:dyDescent="0.25">
      <c r="A939" s="2"/>
    </row>
    <row r="940" spans="1:1" x14ac:dyDescent="0.25">
      <c r="A940" s="2"/>
    </row>
    <row r="941" spans="1:1" x14ac:dyDescent="0.25">
      <c r="A941" s="2"/>
    </row>
    <row r="942" spans="1:1" x14ac:dyDescent="0.25">
      <c r="A942" s="2"/>
    </row>
    <row r="943" spans="1:1" x14ac:dyDescent="0.25">
      <c r="A943" s="2"/>
    </row>
    <row r="944" spans="1:1" x14ac:dyDescent="0.25">
      <c r="A944" s="2"/>
    </row>
    <row r="945" spans="1:1" x14ac:dyDescent="0.25">
      <c r="A945" s="2"/>
    </row>
    <row r="946" spans="1:1" x14ac:dyDescent="0.25">
      <c r="A946" s="2"/>
    </row>
    <row r="947" spans="1:1" x14ac:dyDescent="0.25">
      <c r="A947" s="2"/>
    </row>
    <row r="948" spans="1:1" x14ac:dyDescent="0.25">
      <c r="A948" s="2"/>
    </row>
    <row r="949" spans="1:1" x14ac:dyDescent="0.25">
      <c r="A949" s="2"/>
    </row>
    <row r="950" spans="1:1" x14ac:dyDescent="0.25">
      <c r="A950" s="2"/>
    </row>
    <row r="951" spans="1:1" x14ac:dyDescent="0.25">
      <c r="A951" s="2"/>
    </row>
    <row r="952" spans="1:1" x14ac:dyDescent="0.25">
      <c r="A952" s="2"/>
    </row>
    <row r="953" spans="1:1" x14ac:dyDescent="0.25">
      <c r="A953" s="2"/>
    </row>
    <row r="954" spans="1:1" x14ac:dyDescent="0.25">
      <c r="A954" s="2"/>
    </row>
    <row r="955" spans="1:1" x14ac:dyDescent="0.25">
      <c r="A955" s="2"/>
    </row>
    <row r="956" spans="1:1" x14ac:dyDescent="0.25">
      <c r="A956" s="2"/>
    </row>
    <row r="957" spans="1:1" x14ac:dyDescent="0.25">
      <c r="A957" s="2"/>
    </row>
    <row r="958" spans="1:1" x14ac:dyDescent="0.25">
      <c r="A958" s="2"/>
    </row>
    <row r="959" spans="1:1" x14ac:dyDescent="0.25">
      <c r="A959" s="2"/>
    </row>
    <row r="960" spans="1:1" x14ac:dyDescent="0.25">
      <c r="A960" s="2"/>
    </row>
    <row r="961" spans="1:1" x14ac:dyDescent="0.25">
      <c r="A961" s="2"/>
    </row>
    <row r="962" spans="1:1" x14ac:dyDescent="0.25">
      <c r="A962" s="2"/>
    </row>
    <row r="963" spans="1:1" x14ac:dyDescent="0.25">
      <c r="A963" s="2"/>
    </row>
    <row r="964" spans="1:1" x14ac:dyDescent="0.25">
      <c r="A964" s="2"/>
    </row>
    <row r="965" spans="1:1" x14ac:dyDescent="0.25">
      <c r="A965" s="2"/>
    </row>
    <row r="966" spans="1:1" x14ac:dyDescent="0.25">
      <c r="A966" s="2"/>
    </row>
    <row r="967" spans="1:1" x14ac:dyDescent="0.25">
      <c r="A967" s="2"/>
    </row>
    <row r="968" spans="1:1" x14ac:dyDescent="0.25">
      <c r="A968" s="2"/>
    </row>
    <row r="969" spans="1:1" x14ac:dyDescent="0.25">
      <c r="A969" s="2"/>
    </row>
    <row r="970" spans="1:1" x14ac:dyDescent="0.25">
      <c r="A970" s="2"/>
    </row>
    <row r="971" spans="1:1" x14ac:dyDescent="0.25">
      <c r="A971" s="2"/>
    </row>
    <row r="972" spans="1:1" x14ac:dyDescent="0.25">
      <c r="A972" s="2"/>
    </row>
    <row r="973" spans="1:1" x14ac:dyDescent="0.25">
      <c r="A973" s="2"/>
    </row>
    <row r="974" spans="1:1" x14ac:dyDescent="0.25">
      <c r="A974" s="2"/>
    </row>
    <row r="975" spans="1:1" x14ac:dyDescent="0.25">
      <c r="A975" s="2"/>
    </row>
    <row r="976" spans="1:1" x14ac:dyDescent="0.25">
      <c r="A976" s="2"/>
    </row>
    <row r="977" spans="1:1" x14ac:dyDescent="0.25">
      <c r="A977" s="2"/>
    </row>
    <row r="978" spans="1:1" x14ac:dyDescent="0.25">
      <c r="A978" s="2"/>
    </row>
    <row r="979" spans="1:1" x14ac:dyDescent="0.25">
      <c r="A979" s="2"/>
    </row>
    <row r="980" spans="1:1" x14ac:dyDescent="0.25">
      <c r="A980" s="2"/>
    </row>
    <row r="981" spans="1:1" x14ac:dyDescent="0.25">
      <c r="A981" s="2"/>
    </row>
    <row r="982" spans="1:1" x14ac:dyDescent="0.25">
      <c r="A982" s="2"/>
    </row>
    <row r="983" spans="1:1" x14ac:dyDescent="0.25">
      <c r="A983" s="2"/>
    </row>
    <row r="984" spans="1:1" x14ac:dyDescent="0.25">
      <c r="A984" s="2"/>
    </row>
    <row r="985" spans="1:1" x14ac:dyDescent="0.25">
      <c r="A985" s="2"/>
    </row>
    <row r="986" spans="1:1" x14ac:dyDescent="0.25">
      <c r="A986" s="2"/>
    </row>
    <row r="987" spans="1:1" x14ac:dyDescent="0.25">
      <c r="A987" s="2"/>
    </row>
    <row r="988" spans="1:1" x14ac:dyDescent="0.25">
      <c r="A988" s="2"/>
    </row>
    <row r="989" spans="1:1" x14ac:dyDescent="0.25">
      <c r="A989" s="2"/>
    </row>
    <row r="990" spans="1:1" x14ac:dyDescent="0.25">
      <c r="A990" s="2"/>
    </row>
    <row r="991" spans="1:1" x14ac:dyDescent="0.25">
      <c r="A991" s="2"/>
    </row>
    <row r="992" spans="1:1" x14ac:dyDescent="0.25">
      <c r="A992" s="2"/>
    </row>
    <row r="993" spans="1:1" x14ac:dyDescent="0.25">
      <c r="A993" s="2"/>
    </row>
    <row r="994" spans="1:1" x14ac:dyDescent="0.25">
      <c r="A994" s="2"/>
    </row>
    <row r="995" spans="1:1" x14ac:dyDescent="0.25">
      <c r="A995" s="2"/>
    </row>
    <row r="996" spans="1:1" x14ac:dyDescent="0.25">
      <c r="A996" s="2"/>
    </row>
    <row r="997" spans="1:1" x14ac:dyDescent="0.25">
      <c r="A997" s="2"/>
    </row>
    <row r="998" spans="1:1" x14ac:dyDescent="0.25">
      <c r="A998" s="2"/>
    </row>
    <row r="999" spans="1:1" x14ac:dyDescent="0.25">
      <c r="A999" s="2"/>
    </row>
    <row r="1000" spans="1:1" x14ac:dyDescent="0.25">
      <c r="A1000" s="2"/>
    </row>
    <row r="1001" spans="1:1" x14ac:dyDescent="0.25">
      <c r="A1001" s="2"/>
    </row>
    <row r="1002" spans="1:1" x14ac:dyDescent="0.25">
      <c r="A1002" s="2"/>
    </row>
    <row r="1003" spans="1:1" x14ac:dyDescent="0.25">
      <c r="A1003" s="2"/>
    </row>
    <row r="1004" spans="1:1" x14ac:dyDescent="0.25">
      <c r="A1004" s="2"/>
    </row>
    <row r="1005" spans="1:1" x14ac:dyDescent="0.25">
      <c r="A1005" s="2"/>
    </row>
    <row r="1006" spans="1:1" x14ac:dyDescent="0.25">
      <c r="A1006" s="2"/>
    </row>
    <row r="1007" spans="1:1" x14ac:dyDescent="0.25">
      <c r="A1007" s="2"/>
    </row>
    <row r="1008" spans="1:1" x14ac:dyDescent="0.25">
      <c r="A1008" s="2"/>
    </row>
    <row r="1009" spans="1:1" x14ac:dyDescent="0.25">
      <c r="A1009" s="2"/>
    </row>
    <row r="1010" spans="1:1" x14ac:dyDescent="0.25">
      <c r="A1010" s="2"/>
    </row>
    <row r="1011" spans="1:1" x14ac:dyDescent="0.25">
      <c r="A1011" s="2"/>
    </row>
    <row r="1012" spans="1:1" x14ac:dyDescent="0.25">
      <c r="A1012" s="2"/>
    </row>
    <row r="1013" spans="1:1" x14ac:dyDescent="0.25">
      <c r="A1013" s="2"/>
    </row>
    <row r="1014" spans="1:1" x14ac:dyDescent="0.25">
      <c r="A1014" s="2"/>
    </row>
    <row r="1015" spans="1:1" x14ac:dyDescent="0.25">
      <c r="A1015" s="2"/>
    </row>
    <row r="1016" spans="1:1" x14ac:dyDescent="0.25">
      <c r="A1016" s="2"/>
    </row>
    <row r="1017" spans="1:1" x14ac:dyDescent="0.25">
      <c r="A1017" s="2"/>
    </row>
    <row r="1018" spans="1:1" x14ac:dyDescent="0.25">
      <c r="A1018" s="2"/>
    </row>
    <row r="1019" spans="1:1" x14ac:dyDescent="0.25">
      <c r="A1019" s="2"/>
    </row>
    <row r="1020" spans="1:1" x14ac:dyDescent="0.25">
      <c r="A1020" s="2"/>
    </row>
    <row r="1021" spans="1:1" x14ac:dyDescent="0.25">
      <c r="A1021" s="2"/>
    </row>
    <row r="1022" spans="1:1" x14ac:dyDescent="0.25">
      <c r="A1022" s="2"/>
    </row>
    <row r="1023" spans="1:1" x14ac:dyDescent="0.25">
      <c r="A1023" s="2"/>
    </row>
    <row r="1024" spans="1:1" x14ac:dyDescent="0.25">
      <c r="A1024" s="2"/>
    </row>
    <row r="1025" spans="1:1" x14ac:dyDescent="0.25">
      <c r="A1025" s="2"/>
    </row>
    <row r="1026" spans="1:1" x14ac:dyDescent="0.25">
      <c r="A1026" s="2"/>
    </row>
    <row r="1027" spans="1:1" x14ac:dyDescent="0.25">
      <c r="A1027" s="2"/>
    </row>
    <row r="1028" spans="1:1" x14ac:dyDescent="0.25">
      <c r="A1028" s="2"/>
    </row>
    <row r="1029" spans="1:1" x14ac:dyDescent="0.25">
      <c r="A1029" s="2"/>
    </row>
    <row r="1030" spans="1:1" x14ac:dyDescent="0.25">
      <c r="A1030" s="2"/>
    </row>
    <row r="1031" spans="1:1" x14ac:dyDescent="0.25">
      <c r="A1031" s="2"/>
    </row>
    <row r="1032" spans="1:1" x14ac:dyDescent="0.25">
      <c r="A1032" s="2"/>
    </row>
    <row r="1033" spans="1:1" x14ac:dyDescent="0.25">
      <c r="A1033" s="2"/>
    </row>
    <row r="1034" spans="1:1" x14ac:dyDescent="0.25">
      <c r="A1034" s="2"/>
    </row>
    <row r="1035" spans="1:1" x14ac:dyDescent="0.25">
      <c r="A1035" s="2"/>
    </row>
    <row r="1036" spans="1:1" x14ac:dyDescent="0.25">
      <c r="A1036" s="2"/>
    </row>
    <row r="1037" spans="1:1" x14ac:dyDescent="0.25">
      <c r="A1037" s="2"/>
    </row>
    <row r="1038" spans="1:1" x14ac:dyDescent="0.25">
      <c r="A1038" s="2"/>
    </row>
    <row r="1039" spans="1:1" x14ac:dyDescent="0.25">
      <c r="A1039" s="2"/>
    </row>
    <row r="1040" spans="1:1" x14ac:dyDescent="0.25">
      <c r="A1040" s="2"/>
    </row>
    <row r="1041" spans="1:1" x14ac:dyDescent="0.25">
      <c r="A1041" s="2"/>
    </row>
    <row r="1042" spans="1:1" x14ac:dyDescent="0.25">
      <c r="A1042" s="2"/>
    </row>
    <row r="1043" spans="1:1" x14ac:dyDescent="0.25">
      <c r="A1043" s="2"/>
    </row>
    <row r="1044" spans="1:1" x14ac:dyDescent="0.25">
      <c r="A1044" s="2"/>
    </row>
    <row r="1045" spans="1:1" x14ac:dyDescent="0.25">
      <c r="A1045" s="2"/>
    </row>
    <row r="1046" spans="1:1" x14ac:dyDescent="0.25">
      <c r="A1046" s="2"/>
    </row>
    <row r="1047" spans="1:1" x14ac:dyDescent="0.25">
      <c r="A1047" s="2"/>
    </row>
    <row r="1048" spans="1:1" x14ac:dyDescent="0.25">
      <c r="A1048" s="2"/>
    </row>
    <row r="1049" spans="1:1" x14ac:dyDescent="0.25">
      <c r="A1049" s="2"/>
    </row>
    <row r="1050" spans="1:1" x14ac:dyDescent="0.25">
      <c r="A1050" s="2"/>
    </row>
    <row r="1051" spans="1:1" x14ac:dyDescent="0.25">
      <c r="A1051" s="2"/>
    </row>
    <row r="1052" spans="1:1" x14ac:dyDescent="0.25">
      <c r="A1052" s="2"/>
    </row>
    <row r="1053" spans="1:1" x14ac:dyDescent="0.25">
      <c r="A1053" s="2"/>
    </row>
    <row r="1054" spans="1:1" x14ac:dyDescent="0.25">
      <c r="A1054" s="2"/>
    </row>
    <row r="1055" spans="1:1" x14ac:dyDescent="0.25">
      <c r="A1055" s="2"/>
    </row>
    <row r="1056" spans="1:1" x14ac:dyDescent="0.25">
      <c r="A1056" s="2"/>
    </row>
    <row r="1057" spans="1:1" x14ac:dyDescent="0.25">
      <c r="A1057" s="2"/>
    </row>
    <row r="1058" spans="1:1" x14ac:dyDescent="0.25">
      <c r="A1058" s="2"/>
    </row>
    <row r="1059" spans="1:1" x14ac:dyDescent="0.25">
      <c r="A1059" s="2"/>
    </row>
    <row r="1060" spans="1:1" x14ac:dyDescent="0.25">
      <c r="A1060" s="2"/>
    </row>
    <row r="1061" spans="1:1" x14ac:dyDescent="0.25">
      <c r="A1061" s="2"/>
    </row>
    <row r="1062" spans="1:1" x14ac:dyDescent="0.25">
      <c r="A1062" s="2"/>
    </row>
    <row r="1063" spans="1:1" x14ac:dyDescent="0.25">
      <c r="A1063" s="2"/>
    </row>
    <row r="1064" spans="1:1" x14ac:dyDescent="0.25">
      <c r="A1064" s="2"/>
    </row>
    <row r="1065" spans="1:1" x14ac:dyDescent="0.25">
      <c r="A1065" s="2"/>
    </row>
    <row r="1066" spans="1:1" x14ac:dyDescent="0.25">
      <c r="A1066" s="2"/>
    </row>
    <row r="1067" spans="1:1" x14ac:dyDescent="0.25">
      <c r="A1067" s="2"/>
    </row>
    <row r="1068" spans="1:1" x14ac:dyDescent="0.25">
      <c r="A1068" s="2"/>
    </row>
    <row r="1069" spans="1:1" x14ac:dyDescent="0.25">
      <c r="A1069" s="2"/>
    </row>
    <row r="1070" spans="1:1" x14ac:dyDescent="0.25">
      <c r="A1070" s="2"/>
    </row>
    <row r="1071" spans="1:1" x14ac:dyDescent="0.25">
      <c r="A1071" s="2"/>
    </row>
    <row r="1072" spans="1:1" x14ac:dyDescent="0.25">
      <c r="A1072" s="2"/>
    </row>
    <row r="1073" spans="1:1" x14ac:dyDescent="0.25">
      <c r="A1073" s="2"/>
    </row>
    <row r="1074" spans="1:1" x14ac:dyDescent="0.25">
      <c r="A1074" s="2"/>
    </row>
    <row r="1075" spans="1:1" x14ac:dyDescent="0.25">
      <c r="A1075" s="2"/>
    </row>
    <row r="1076" spans="1:1" x14ac:dyDescent="0.25">
      <c r="A1076" s="2"/>
    </row>
    <row r="1077" spans="1:1" x14ac:dyDescent="0.25">
      <c r="A1077" s="2"/>
    </row>
    <row r="1078" spans="1:1" x14ac:dyDescent="0.25">
      <c r="A1078" s="2"/>
    </row>
    <row r="1079" spans="1:1" x14ac:dyDescent="0.25">
      <c r="A1079" s="2"/>
    </row>
    <row r="1080" spans="1:1" x14ac:dyDescent="0.25">
      <c r="A1080" s="2"/>
    </row>
    <row r="1081" spans="1:1" x14ac:dyDescent="0.25">
      <c r="A1081" s="2"/>
    </row>
    <row r="1082" spans="1:1" x14ac:dyDescent="0.25">
      <c r="A1082" s="2"/>
    </row>
    <row r="1083" spans="1:1" x14ac:dyDescent="0.25">
      <c r="A1083" s="2"/>
    </row>
    <row r="1084" spans="1:1" x14ac:dyDescent="0.25">
      <c r="A1084" s="2"/>
    </row>
    <row r="1085" spans="1:1" x14ac:dyDescent="0.25">
      <c r="A1085" s="2"/>
    </row>
    <row r="1086" spans="1:1" x14ac:dyDescent="0.25">
      <c r="A1086" s="2"/>
    </row>
    <row r="1087" spans="1:1" x14ac:dyDescent="0.25">
      <c r="A1087" s="2"/>
    </row>
    <row r="1088" spans="1:1" x14ac:dyDescent="0.25">
      <c r="A1088" s="2"/>
    </row>
    <row r="1089" spans="1:1" x14ac:dyDescent="0.25">
      <c r="A1089" s="2"/>
    </row>
    <row r="1090" spans="1:1" x14ac:dyDescent="0.25">
      <c r="A1090" s="2"/>
    </row>
    <row r="1091" spans="1:1" x14ac:dyDescent="0.25">
      <c r="A1091" s="2"/>
    </row>
    <row r="1092" spans="1:1" x14ac:dyDescent="0.25">
      <c r="A1092" s="2"/>
    </row>
    <row r="1093" spans="1:1" x14ac:dyDescent="0.25">
      <c r="A1093" s="2"/>
    </row>
    <row r="1094" spans="1:1" x14ac:dyDescent="0.25">
      <c r="A1094" s="2"/>
    </row>
    <row r="1095" spans="1:1" x14ac:dyDescent="0.25">
      <c r="A1095" s="2"/>
    </row>
    <row r="1096" spans="1:1" x14ac:dyDescent="0.25">
      <c r="A1096" s="2"/>
    </row>
    <row r="1097" spans="1:1" x14ac:dyDescent="0.25">
      <c r="A1097" s="2"/>
    </row>
    <row r="1098" spans="1:1" x14ac:dyDescent="0.25">
      <c r="A1098" s="2"/>
    </row>
    <row r="1099" spans="1:1" x14ac:dyDescent="0.25">
      <c r="A1099" s="2"/>
    </row>
    <row r="1100" spans="1:1" x14ac:dyDescent="0.25">
      <c r="A1100" s="2"/>
    </row>
    <row r="1101" spans="1:1" x14ac:dyDescent="0.25">
      <c r="A1101" s="2"/>
    </row>
    <row r="1102" spans="1:1" x14ac:dyDescent="0.25">
      <c r="A1102" s="2"/>
    </row>
    <row r="1103" spans="1:1" x14ac:dyDescent="0.25">
      <c r="A1103" s="2"/>
    </row>
    <row r="1104" spans="1:1" x14ac:dyDescent="0.25">
      <c r="A1104" s="2"/>
    </row>
    <row r="1105" spans="1:1" x14ac:dyDescent="0.25">
      <c r="A1105" s="2"/>
    </row>
    <row r="1106" spans="1:1" x14ac:dyDescent="0.25">
      <c r="A1106" s="2"/>
    </row>
    <row r="1107" spans="1:1" x14ac:dyDescent="0.25">
      <c r="A1107" s="2"/>
    </row>
    <row r="1108" spans="1:1" x14ac:dyDescent="0.25">
      <c r="A1108" s="2"/>
    </row>
    <row r="1109" spans="1:1" x14ac:dyDescent="0.25">
      <c r="A1109" s="2"/>
    </row>
    <row r="1110" spans="1:1" x14ac:dyDescent="0.25">
      <c r="A1110" s="2"/>
    </row>
    <row r="1111" spans="1:1" x14ac:dyDescent="0.25">
      <c r="A1111" s="2"/>
    </row>
    <row r="1112" spans="1:1" x14ac:dyDescent="0.25">
      <c r="A1112" s="2"/>
    </row>
    <row r="1113" spans="1:1" x14ac:dyDescent="0.25">
      <c r="A1113" s="2"/>
    </row>
    <row r="1114" spans="1:1" x14ac:dyDescent="0.25">
      <c r="A1114" s="2"/>
    </row>
    <row r="1115" spans="1:1" x14ac:dyDescent="0.25">
      <c r="A1115" s="2"/>
    </row>
    <row r="1116" spans="1:1" x14ac:dyDescent="0.25">
      <c r="A1116" s="2"/>
    </row>
    <row r="1117" spans="1:1" x14ac:dyDescent="0.25">
      <c r="A1117" s="2"/>
    </row>
    <row r="1118" spans="1:1" x14ac:dyDescent="0.25">
      <c r="A1118" s="2"/>
    </row>
    <row r="1119" spans="1:1" x14ac:dyDescent="0.25">
      <c r="A1119" s="2"/>
    </row>
    <row r="1120" spans="1:1" x14ac:dyDescent="0.25">
      <c r="A1120" s="2"/>
    </row>
    <row r="1121" spans="1:1" x14ac:dyDescent="0.25">
      <c r="A1121" s="2"/>
    </row>
    <row r="1122" spans="1:1" x14ac:dyDescent="0.25">
      <c r="A1122" s="2"/>
    </row>
    <row r="1123" spans="1:1" x14ac:dyDescent="0.25">
      <c r="A1123" s="2"/>
    </row>
    <row r="1124" spans="1:1" x14ac:dyDescent="0.25">
      <c r="A1124" s="2"/>
    </row>
    <row r="1125" spans="1:1" x14ac:dyDescent="0.25">
      <c r="A1125" s="2"/>
    </row>
    <row r="1126" spans="1:1" x14ac:dyDescent="0.25">
      <c r="A1126" s="2"/>
    </row>
    <row r="1127" spans="1:1" x14ac:dyDescent="0.25">
      <c r="A1127" s="2"/>
    </row>
    <row r="1128" spans="1:1" x14ac:dyDescent="0.25">
      <c r="A1128" s="2"/>
    </row>
    <row r="1129" spans="1:1" x14ac:dyDescent="0.25">
      <c r="A1129" s="2"/>
    </row>
    <row r="1130" spans="1:1" x14ac:dyDescent="0.25">
      <c r="A1130" s="2"/>
    </row>
    <row r="1131" spans="1:1" x14ac:dyDescent="0.25">
      <c r="A1131" s="2"/>
    </row>
    <row r="1132" spans="1:1" x14ac:dyDescent="0.25">
      <c r="A1132" s="2"/>
    </row>
    <row r="1133" spans="1:1" x14ac:dyDescent="0.25">
      <c r="A1133" s="2"/>
    </row>
    <row r="1134" spans="1:1" x14ac:dyDescent="0.25">
      <c r="A1134" s="2"/>
    </row>
    <row r="1135" spans="1:1" x14ac:dyDescent="0.25">
      <c r="A1135" s="2"/>
    </row>
    <row r="1136" spans="1:1" x14ac:dyDescent="0.25">
      <c r="A1136" s="2"/>
    </row>
    <row r="1137" spans="1:1" x14ac:dyDescent="0.25">
      <c r="A1137" s="2"/>
    </row>
    <row r="1138" spans="1:1" x14ac:dyDescent="0.25">
      <c r="A1138" s="2"/>
    </row>
    <row r="1139" spans="1:1" x14ac:dyDescent="0.25">
      <c r="A1139" s="2"/>
    </row>
    <row r="1140" spans="1:1" x14ac:dyDescent="0.25">
      <c r="A1140" s="2"/>
    </row>
    <row r="1141" spans="1:1" x14ac:dyDescent="0.25">
      <c r="A1141" s="2"/>
    </row>
    <row r="1142" spans="1:1" x14ac:dyDescent="0.25">
      <c r="A1142" s="2"/>
    </row>
    <row r="1143" spans="1:1" x14ac:dyDescent="0.25">
      <c r="A1143" s="2"/>
    </row>
    <row r="1144" spans="1:1" x14ac:dyDescent="0.25">
      <c r="A1144" s="2"/>
    </row>
    <row r="1145" spans="1:1" x14ac:dyDescent="0.25">
      <c r="A1145" s="2"/>
    </row>
    <row r="1146" spans="1:1" x14ac:dyDescent="0.25">
      <c r="A1146" s="2"/>
    </row>
    <row r="1147" spans="1:1" x14ac:dyDescent="0.25">
      <c r="A1147" s="2"/>
    </row>
    <row r="1148" spans="1:1" x14ac:dyDescent="0.25">
      <c r="A1148" s="2"/>
    </row>
    <row r="1149" spans="1:1" x14ac:dyDescent="0.25">
      <c r="A1149" s="2"/>
    </row>
    <row r="1150" spans="1:1" x14ac:dyDescent="0.25">
      <c r="A1150" s="2"/>
    </row>
    <row r="1151" spans="1:1" x14ac:dyDescent="0.25">
      <c r="A1151" s="2"/>
    </row>
    <row r="1152" spans="1:1" x14ac:dyDescent="0.25">
      <c r="A1152" s="2"/>
    </row>
    <row r="1153" spans="1:1" x14ac:dyDescent="0.25">
      <c r="A1153" s="2"/>
    </row>
    <row r="1154" spans="1:1" x14ac:dyDescent="0.25">
      <c r="A1154" s="2"/>
    </row>
    <row r="1155" spans="1:1" x14ac:dyDescent="0.25">
      <c r="A1155" s="2"/>
    </row>
    <row r="1156" spans="1:1" x14ac:dyDescent="0.25">
      <c r="A1156" s="2"/>
    </row>
    <row r="1157" spans="1:1" x14ac:dyDescent="0.25">
      <c r="A1157" s="2"/>
    </row>
    <row r="1158" spans="1:1" x14ac:dyDescent="0.25">
      <c r="A1158" s="2"/>
    </row>
    <row r="1159" spans="1:1" x14ac:dyDescent="0.25">
      <c r="A1159" s="2"/>
    </row>
    <row r="1160" spans="1:1" x14ac:dyDescent="0.25">
      <c r="A1160" s="2"/>
    </row>
    <row r="1161" spans="1:1" x14ac:dyDescent="0.25">
      <c r="A1161" s="2"/>
    </row>
    <row r="1162" spans="1:1" x14ac:dyDescent="0.25">
      <c r="A1162" s="2"/>
    </row>
    <row r="1163" spans="1:1" x14ac:dyDescent="0.25">
      <c r="A1163" s="2"/>
    </row>
    <row r="1164" spans="1:1" x14ac:dyDescent="0.25">
      <c r="A1164" s="2"/>
    </row>
    <row r="1165" spans="1:1" x14ac:dyDescent="0.25">
      <c r="A1165" s="2"/>
    </row>
    <row r="1166" spans="1:1" x14ac:dyDescent="0.25">
      <c r="A1166" s="2"/>
    </row>
    <row r="1167" spans="1:1" x14ac:dyDescent="0.25">
      <c r="A1167" s="2"/>
    </row>
    <row r="1168" spans="1:1" x14ac:dyDescent="0.25">
      <c r="A1168" s="2"/>
    </row>
    <row r="1169" spans="1:1" x14ac:dyDescent="0.25">
      <c r="A1169" s="2"/>
    </row>
    <row r="1170" spans="1:1" x14ac:dyDescent="0.25">
      <c r="A1170" s="2"/>
    </row>
    <row r="1171" spans="1:1" x14ac:dyDescent="0.25">
      <c r="A1171" s="2"/>
    </row>
    <row r="1172" spans="1:1" x14ac:dyDescent="0.25">
      <c r="A1172" s="2"/>
    </row>
    <row r="1173" spans="1:1" x14ac:dyDescent="0.25">
      <c r="A1173" s="2"/>
    </row>
    <row r="1174" spans="1:1" x14ac:dyDescent="0.25">
      <c r="A1174" s="2"/>
    </row>
    <row r="1175" spans="1:1" x14ac:dyDescent="0.25">
      <c r="A1175" s="2"/>
    </row>
    <row r="1176" spans="1:1" x14ac:dyDescent="0.25">
      <c r="A1176" s="2"/>
    </row>
    <row r="1177" spans="1:1" x14ac:dyDescent="0.25">
      <c r="A1177" s="2"/>
    </row>
    <row r="1178" spans="1:1" x14ac:dyDescent="0.25">
      <c r="A1178" s="2"/>
    </row>
    <row r="1179" spans="1:1" x14ac:dyDescent="0.25">
      <c r="A1179" s="2"/>
    </row>
    <row r="1180" spans="1:1" x14ac:dyDescent="0.25">
      <c r="A1180" s="2"/>
    </row>
    <row r="1181" spans="1:1" x14ac:dyDescent="0.25">
      <c r="A1181" s="2"/>
    </row>
    <row r="1182" spans="1:1" x14ac:dyDescent="0.25">
      <c r="A1182" s="2"/>
    </row>
    <row r="1183" spans="1:1" x14ac:dyDescent="0.25">
      <c r="A1183" s="2"/>
    </row>
    <row r="1184" spans="1:1" x14ac:dyDescent="0.25">
      <c r="A1184" s="2"/>
    </row>
    <row r="1185" spans="1:1" x14ac:dyDescent="0.25">
      <c r="A1185" s="2"/>
    </row>
    <row r="1186" spans="1:1" x14ac:dyDescent="0.25">
      <c r="A1186" s="2"/>
    </row>
    <row r="1187" spans="1:1" x14ac:dyDescent="0.25">
      <c r="A1187" s="2"/>
    </row>
    <row r="1188" spans="1:1" x14ac:dyDescent="0.25">
      <c r="A1188" s="2"/>
    </row>
    <row r="1189" spans="1:1" x14ac:dyDescent="0.25">
      <c r="A1189" s="2"/>
    </row>
    <row r="1190" spans="1:1" x14ac:dyDescent="0.25">
      <c r="A1190" s="2"/>
    </row>
    <row r="1191" spans="1:1" x14ac:dyDescent="0.25">
      <c r="A1191" s="2"/>
    </row>
    <row r="1192" spans="1:1" x14ac:dyDescent="0.25">
      <c r="A1192" s="2"/>
    </row>
    <row r="1193" spans="1:1" x14ac:dyDescent="0.25">
      <c r="A1193" s="2"/>
    </row>
    <row r="1194" spans="1:1" x14ac:dyDescent="0.25">
      <c r="A1194" s="2"/>
    </row>
    <row r="1195" spans="1:1" x14ac:dyDescent="0.25">
      <c r="A1195" s="2"/>
    </row>
    <row r="1196" spans="1:1" x14ac:dyDescent="0.25">
      <c r="A1196" s="2"/>
    </row>
    <row r="1197" spans="1:1" x14ac:dyDescent="0.25">
      <c r="A1197" s="2"/>
    </row>
    <row r="1198" spans="1:1" x14ac:dyDescent="0.25">
      <c r="A1198" s="2"/>
    </row>
    <row r="1199" spans="1:1" x14ac:dyDescent="0.25">
      <c r="A1199" s="2"/>
    </row>
    <row r="1200" spans="1:1" x14ac:dyDescent="0.25">
      <c r="A1200" s="2"/>
    </row>
    <row r="1201" spans="1:1" x14ac:dyDescent="0.25">
      <c r="A1201" s="2"/>
    </row>
    <row r="1202" spans="1:1" x14ac:dyDescent="0.25">
      <c r="A1202" s="2"/>
    </row>
    <row r="1203" spans="1:1" x14ac:dyDescent="0.25">
      <c r="A1203" s="2"/>
    </row>
    <row r="1204" spans="1:1" x14ac:dyDescent="0.25">
      <c r="A1204" s="2"/>
    </row>
    <row r="1205" spans="1:1" x14ac:dyDescent="0.25">
      <c r="A1205" s="2"/>
    </row>
    <row r="1206" spans="1:1" x14ac:dyDescent="0.25">
      <c r="A1206" s="2"/>
    </row>
    <row r="1207" spans="1:1" x14ac:dyDescent="0.25">
      <c r="A1207" s="2"/>
    </row>
    <row r="1208" spans="1:1" x14ac:dyDescent="0.25">
      <c r="A1208" s="2"/>
    </row>
    <row r="1209" spans="1:1" x14ac:dyDescent="0.25">
      <c r="A1209" s="2"/>
    </row>
    <row r="1210" spans="1:1" x14ac:dyDescent="0.25">
      <c r="A1210" s="2"/>
    </row>
    <row r="1211" spans="1:1" x14ac:dyDescent="0.25">
      <c r="A1211" s="2"/>
    </row>
    <row r="1212" spans="1:1" x14ac:dyDescent="0.25">
      <c r="A1212" s="2"/>
    </row>
    <row r="1213" spans="1:1" x14ac:dyDescent="0.25">
      <c r="A1213" s="2"/>
    </row>
    <row r="1214" spans="1:1" x14ac:dyDescent="0.25">
      <c r="A1214" s="2"/>
    </row>
    <row r="1215" spans="1:1" x14ac:dyDescent="0.25">
      <c r="A1215" s="2"/>
    </row>
    <row r="1216" spans="1:1" x14ac:dyDescent="0.25">
      <c r="A1216" s="2"/>
    </row>
    <row r="1217" spans="1:1" x14ac:dyDescent="0.25">
      <c r="A1217" s="2"/>
    </row>
    <row r="1218" spans="1:1" x14ac:dyDescent="0.25">
      <c r="A1218" s="2"/>
    </row>
    <row r="1219" spans="1:1" x14ac:dyDescent="0.25">
      <c r="A1219" s="2"/>
    </row>
    <row r="1220" spans="1:1" x14ac:dyDescent="0.25">
      <c r="A1220" s="2"/>
    </row>
    <row r="1221" spans="1:1" x14ac:dyDescent="0.25">
      <c r="A1221" s="2"/>
    </row>
    <row r="1222" spans="1:1" x14ac:dyDescent="0.25">
      <c r="A1222" s="2"/>
    </row>
    <row r="1223" spans="1:1" x14ac:dyDescent="0.25">
      <c r="A1223" s="2"/>
    </row>
    <row r="1224" spans="1:1" x14ac:dyDescent="0.25">
      <c r="A1224" s="2"/>
    </row>
    <row r="1225" spans="1:1" x14ac:dyDescent="0.25">
      <c r="A1225" s="2"/>
    </row>
    <row r="1226" spans="1:1" x14ac:dyDescent="0.25">
      <c r="A1226" s="2"/>
    </row>
    <row r="1227" spans="1:1" x14ac:dyDescent="0.25">
      <c r="A1227" s="2"/>
    </row>
    <row r="1228" spans="1:1" x14ac:dyDescent="0.25">
      <c r="A1228" s="2"/>
    </row>
    <row r="1229" spans="1:1" x14ac:dyDescent="0.25">
      <c r="A1229" s="2"/>
    </row>
    <row r="1230" spans="1:1" x14ac:dyDescent="0.25">
      <c r="A1230" s="2"/>
    </row>
    <row r="1231" spans="1:1" x14ac:dyDescent="0.25">
      <c r="A1231" s="2"/>
    </row>
    <row r="1232" spans="1:1" x14ac:dyDescent="0.25">
      <c r="A1232" s="2"/>
    </row>
    <row r="1233" spans="1:1" x14ac:dyDescent="0.25">
      <c r="A1233" s="2"/>
    </row>
    <row r="1234" spans="1:1" x14ac:dyDescent="0.25">
      <c r="A1234" s="2"/>
    </row>
    <row r="1235" spans="1:1" x14ac:dyDescent="0.25">
      <c r="A1235" s="2"/>
    </row>
    <row r="1236" spans="1:1" x14ac:dyDescent="0.25">
      <c r="A1236" s="2"/>
    </row>
    <row r="1237" spans="1:1" x14ac:dyDescent="0.25">
      <c r="A1237" s="2"/>
    </row>
    <row r="1238" spans="1:1" x14ac:dyDescent="0.25">
      <c r="A1238" s="2"/>
    </row>
    <row r="1239" spans="1:1" x14ac:dyDescent="0.25">
      <c r="A1239" s="2"/>
    </row>
    <row r="1240" spans="1:1" x14ac:dyDescent="0.25">
      <c r="A1240" s="2"/>
    </row>
    <row r="1241" spans="1:1" x14ac:dyDescent="0.25">
      <c r="A1241" s="2"/>
    </row>
    <row r="1242" spans="1:1" x14ac:dyDescent="0.25">
      <c r="A1242" s="2"/>
    </row>
    <row r="1243" spans="1:1" x14ac:dyDescent="0.25">
      <c r="A1243" s="2"/>
    </row>
    <row r="1244" spans="1:1" x14ac:dyDescent="0.25">
      <c r="A1244" s="2"/>
    </row>
    <row r="1245" spans="1:1" x14ac:dyDescent="0.25">
      <c r="A1245" s="2"/>
    </row>
    <row r="1246" spans="1:1" x14ac:dyDescent="0.25">
      <c r="A1246" s="2"/>
    </row>
    <row r="1247" spans="1:1" x14ac:dyDescent="0.25">
      <c r="A1247" s="2"/>
    </row>
    <row r="1248" spans="1:1" x14ac:dyDescent="0.25">
      <c r="A1248" s="2"/>
    </row>
    <row r="1249" spans="1:1" x14ac:dyDescent="0.25">
      <c r="A1249" s="2"/>
    </row>
    <row r="1250" spans="1:1" x14ac:dyDescent="0.25">
      <c r="A1250" s="2"/>
    </row>
    <row r="1251" spans="1:1" x14ac:dyDescent="0.25">
      <c r="A1251" s="2"/>
    </row>
    <row r="1252" spans="1:1" x14ac:dyDescent="0.25">
      <c r="A1252" s="2"/>
    </row>
    <row r="1253" spans="1:1" x14ac:dyDescent="0.25">
      <c r="A1253" s="2"/>
    </row>
    <row r="1254" spans="1:1" x14ac:dyDescent="0.25">
      <c r="A1254" s="2"/>
    </row>
    <row r="1255" spans="1:1" x14ac:dyDescent="0.25">
      <c r="A1255" s="2"/>
    </row>
    <row r="1256" spans="1:1" x14ac:dyDescent="0.25">
      <c r="A1256" s="2"/>
    </row>
    <row r="1257" spans="1:1" x14ac:dyDescent="0.25">
      <c r="A1257" s="2"/>
    </row>
    <row r="1258" spans="1:1" x14ac:dyDescent="0.25">
      <c r="A1258" s="2"/>
    </row>
    <row r="1259" spans="1:1" x14ac:dyDescent="0.25">
      <c r="A1259" s="2"/>
    </row>
    <row r="1260" spans="1:1" x14ac:dyDescent="0.25">
      <c r="A1260" s="2"/>
    </row>
    <row r="1261" spans="1:1" x14ac:dyDescent="0.25">
      <c r="A1261" s="2"/>
    </row>
    <row r="1262" spans="1:1" x14ac:dyDescent="0.25">
      <c r="A1262" s="2"/>
    </row>
    <row r="1263" spans="1:1" x14ac:dyDescent="0.25">
      <c r="A1263" s="2"/>
    </row>
    <row r="1264" spans="1:1" x14ac:dyDescent="0.25">
      <c r="A1264" s="2"/>
    </row>
    <row r="1265" spans="1:1" x14ac:dyDescent="0.25">
      <c r="A1265" s="2"/>
    </row>
    <row r="1266" spans="1:1" x14ac:dyDescent="0.25">
      <c r="A1266" s="2"/>
    </row>
    <row r="1267" spans="1:1" x14ac:dyDescent="0.25">
      <c r="A1267" s="2"/>
    </row>
    <row r="1268" spans="1:1" x14ac:dyDescent="0.25">
      <c r="A1268" s="2"/>
    </row>
    <row r="1269" spans="1:1" x14ac:dyDescent="0.25">
      <c r="A1269" s="2"/>
    </row>
    <row r="1270" spans="1:1" x14ac:dyDescent="0.25">
      <c r="A1270" s="2"/>
    </row>
    <row r="1271" spans="1:1" x14ac:dyDescent="0.25">
      <c r="A1271" s="2"/>
    </row>
    <row r="1272" spans="1:1" x14ac:dyDescent="0.25">
      <c r="A1272" s="2"/>
    </row>
    <row r="1273" spans="1:1" x14ac:dyDescent="0.25">
      <c r="A1273" s="2"/>
    </row>
    <row r="1274" spans="1:1" x14ac:dyDescent="0.25">
      <c r="A1274" s="2"/>
    </row>
    <row r="1275" spans="1:1" x14ac:dyDescent="0.25">
      <c r="A1275" s="2"/>
    </row>
    <row r="1276" spans="1:1" x14ac:dyDescent="0.25">
      <c r="A1276" s="2"/>
    </row>
    <row r="1277" spans="1:1" x14ac:dyDescent="0.25">
      <c r="A1277" s="2"/>
    </row>
    <row r="1278" spans="1:1" x14ac:dyDescent="0.25">
      <c r="A1278" s="2"/>
    </row>
    <row r="1279" spans="1:1" x14ac:dyDescent="0.25">
      <c r="A1279" s="2"/>
    </row>
    <row r="1280" spans="1:1" x14ac:dyDescent="0.25">
      <c r="A1280" s="2"/>
    </row>
    <row r="1281" spans="1:1" x14ac:dyDescent="0.25">
      <c r="A1281" s="2"/>
    </row>
    <row r="1282" spans="1:1" x14ac:dyDescent="0.25">
      <c r="A1282" s="2"/>
    </row>
    <row r="1283" spans="1:1" x14ac:dyDescent="0.25">
      <c r="A1283" s="2"/>
    </row>
    <row r="1284" spans="1:1" x14ac:dyDescent="0.25">
      <c r="A1284" s="2"/>
    </row>
    <row r="1285" spans="1:1" x14ac:dyDescent="0.25">
      <c r="A1285" s="2"/>
    </row>
    <row r="1286" spans="1:1" x14ac:dyDescent="0.25">
      <c r="A1286" s="2"/>
    </row>
    <row r="1287" spans="1:1" x14ac:dyDescent="0.25">
      <c r="A1287" s="2"/>
    </row>
    <row r="1288" spans="1:1" x14ac:dyDescent="0.25">
      <c r="A1288" s="2"/>
    </row>
    <row r="1289" spans="1:1" x14ac:dyDescent="0.25">
      <c r="A1289" s="2"/>
    </row>
    <row r="1290" spans="1:1" x14ac:dyDescent="0.25">
      <c r="A1290" s="2"/>
    </row>
    <row r="1291" spans="1:1" x14ac:dyDescent="0.25">
      <c r="A1291" s="2"/>
    </row>
    <row r="1292" spans="1:1" x14ac:dyDescent="0.25">
      <c r="A1292" s="2"/>
    </row>
    <row r="1293" spans="1:1" x14ac:dyDescent="0.25">
      <c r="A1293" s="2"/>
    </row>
    <row r="1294" spans="1:1" x14ac:dyDescent="0.25">
      <c r="A1294" s="2"/>
    </row>
    <row r="1295" spans="1:1" x14ac:dyDescent="0.25">
      <c r="A1295" s="2"/>
    </row>
    <row r="1296" spans="1:1" x14ac:dyDescent="0.25">
      <c r="A1296" s="2"/>
    </row>
    <row r="1297" spans="1:1" x14ac:dyDescent="0.25">
      <c r="A1297" s="2"/>
    </row>
    <row r="1298" spans="1:1" x14ac:dyDescent="0.25">
      <c r="A1298" s="2"/>
    </row>
    <row r="1299" spans="1:1" x14ac:dyDescent="0.25">
      <c r="A1299" s="2"/>
    </row>
    <row r="1300" spans="1:1" x14ac:dyDescent="0.25">
      <c r="A1300" s="2"/>
    </row>
    <row r="1301" spans="1:1" x14ac:dyDescent="0.25">
      <c r="A1301" s="2"/>
    </row>
    <row r="1302" spans="1:1" x14ac:dyDescent="0.25">
      <c r="A1302" s="2"/>
    </row>
    <row r="1303" spans="1:1" x14ac:dyDescent="0.25">
      <c r="A1303" s="2"/>
    </row>
    <row r="1304" spans="1:1" x14ac:dyDescent="0.25">
      <c r="A1304" s="2"/>
    </row>
    <row r="1305" spans="1:1" x14ac:dyDescent="0.25">
      <c r="A1305" s="2"/>
    </row>
    <row r="1306" spans="1:1" x14ac:dyDescent="0.25">
      <c r="A1306" s="2"/>
    </row>
    <row r="1307" spans="1:1" x14ac:dyDescent="0.25">
      <c r="A1307" s="2"/>
    </row>
    <row r="1308" spans="1:1" x14ac:dyDescent="0.25">
      <c r="A1308" s="2"/>
    </row>
    <row r="1309" spans="1:1" x14ac:dyDescent="0.25">
      <c r="A1309" s="2"/>
    </row>
    <row r="1310" spans="1:1" x14ac:dyDescent="0.25">
      <c r="A1310" s="2"/>
    </row>
    <row r="1311" spans="1:1" x14ac:dyDescent="0.25">
      <c r="A1311" s="2"/>
    </row>
    <row r="1312" spans="1:1" x14ac:dyDescent="0.25">
      <c r="A1312" s="2"/>
    </row>
    <row r="1313" spans="1:1" x14ac:dyDescent="0.25">
      <c r="A1313" s="2"/>
    </row>
    <row r="1314" spans="1:1" x14ac:dyDescent="0.25">
      <c r="A1314" s="2"/>
    </row>
    <row r="1315" spans="1:1" x14ac:dyDescent="0.25">
      <c r="A1315" s="2"/>
    </row>
    <row r="1316" spans="1:1" x14ac:dyDescent="0.25">
      <c r="A1316" s="2"/>
    </row>
    <row r="1317" spans="1:1" x14ac:dyDescent="0.25">
      <c r="A1317" s="2"/>
    </row>
    <row r="1318" spans="1:1" x14ac:dyDescent="0.25">
      <c r="A1318" s="2"/>
    </row>
    <row r="1319" spans="1:1" x14ac:dyDescent="0.25">
      <c r="A1319" s="2"/>
    </row>
    <row r="1320" spans="1:1" x14ac:dyDescent="0.25">
      <c r="A1320" s="2"/>
    </row>
    <row r="1321" spans="1:1" x14ac:dyDescent="0.25">
      <c r="A1321" s="2"/>
    </row>
    <row r="1322" spans="1:1" x14ac:dyDescent="0.25">
      <c r="A1322" s="2"/>
    </row>
    <row r="1323" spans="1:1" x14ac:dyDescent="0.25">
      <c r="A1323" s="2"/>
    </row>
    <row r="1324" spans="1:1" x14ac:dyDescent="0.25">
      <c r="A1324" s="2"/>
    </row>
    <row r="1325" spans="1:1" x14ac:dyDescent="0.25">
      <c r="A1325" s="2"/>
    </row>
    <row r="1326" spans="1:1" x14ac:dyDescent="0.25">
      <c r="A1326" s="2"/>
    </row>
    <row r="1327" spans="1:1" x14ac:dyDescent="0.25">
      <c r="A1327" s="2"/>
    </row>
    <row r="1328" spans="1:1" x14ac:dyDescent="0.25">
      <c r="A1328" s="2"/>
    </row>
    <row r="1329" spans="1:1" x14ac:dyDescent="0.25">
      <c r="A1329" s="2"/>
    </row>
    <row r="1330" spans="1:1" x14ac:dyDescent="0.25">
      <c r="A1330" s="2"/>
    </row>
    <row r="1331" spans="1:1" x14ac:dyDescent="0.25">
      <c r="A1331" s="2"/>
    </row>
    <row r="1332" spans="1:1" x14ac:dyDescent="0.25">
      <c r="A1332" s="2"/>
    </row>
    <row r="1333" spans="1:1" x14ac:dyDescent="0.25">
      <c r="A1333" s="2"/>
    </row>
    <row r="1334" spans="1:1" x14ac:dyDescent="0.25">
      <c r="A1334" s="2"/>
    </row>
    <row r="1335" spans="1:1" x14ac:dyDescent="0.25">
      <c r="A1335" s="2"/>
    </row>
    <row r="1336" spans="1:1" x14ac:dyDescent="0.25">
      <c r="A1336" s="2"/>
    </row>
    <row r="1337" spans="1:1" x14ac:dyDescent="0.25">
      <c r="A1337" s="2"/>
    </row>
    <row r="1338" spans="1:1" x14ac:dyDescent="0.25">
      <c r="A1338" s="2"/>
    </row>
    <row r="1339" spans="1:1" x14ac:dyDescent="0.25">
      <c r="A1339" s="2"/>
    </row>
    <row r="1340" spans="1:1" x14ac:dyDescent="0.25">
      <c r="A1340" s="2"/>
    </row>
    <row r="1341" spans="1:1" x14ac:dyDescent="0.25">
      <c r="A1341" s="2"/>
    </row>
    <row r="1342" spans="1:1" x14ac:dyDescent="0.25">
      <c r="A1342" s="2"/>
    </row>
    <row r="1343" spans="1:1" x14ac:dyDescent="0.25">
      <c r="A1343" s="2"/>
    </row>
    <row r="1344" spans="1:1" x14ac:dyDescent="0.25">
      <c r="A1344" s="2"/>
    </row>
    <row r="1345" spans="1:1" x14ac:dyDescent="0.25">
      <c r="A1345" s="2"/>
    </row>
    <row r="1346" spans="1:1" x14ac:dyDescent="0.25">
      <c r="A1346" s="2"/>
    </row>
    <row r="1347" spans="1:1" x14ac:dyDescent="0.25">
      <c r="A1347" s="2"/>
    </row>
    <row r="1348" spans="1:1" x14ac:dyDescent="0.25">
      <c r="A1348" s="2"/>
    </row>
    <row r="1349" spans="1:1" x14ac:dyDescent="0.25">
      <c r="A1349" s="2"/>
    </row>
    <row r="1350" spans="1:1" x14ac:dyDescent="0.25">
      <c r="A1350" s="2"/>
    </row>
    <row r="1351" spans="1:1" x14ac:dyDescent="0.25">
      <c r="A1351" s="2"/>
    </row>
    <row r="1352" spans="1:1" x14ac:dyDescent="0.25">
      <c r="A1352" s="2"/>
    </row>
    <row r="1353" spans="1:1" x14ac:dyDescent="0.25">
      <c r="A1353" s="2"/>
    </row>
    <row r="1354" spans="1:1" x14ac:dyDescent="0.25">
      <c r="A1354" s="2"/>
    </row>
    <row r="1355" spans="1:1" x14ac:dyDescent="0.25">
      <c r="A1355" s="2"/>
    </row>
    <row r="1356" spans="1:1" x14ac:dyDescent="0.25">
      <c r="A1356" s="2"/>
    </row>
    <row r="1357" spans="1:1" x14ac:dyDescent="0.25">
      <c r="A1357" s="2"/>
    </row>
    <row r="1358" spans="1:1" x14ac:dyDescent="0.25">
      <c r="A1358" s="2"/>
    </row>
    <row r="1359" spans="1:1" x14ac:dyDescent="0.25">
      <c r="A1359" s="2"/>
    </row>
    <row r="1360" spans="1:1" x14ac:dyDescent="0.25">
      <c r="A1360" s="2"/>
    </row>
    <row r="1361" spans="1:1" x14ac:dyDescent="0.25">
      <c r="A1361" s="2"/>
    </row>
    <row r="1362" spans="1:1" x14ac:dyDescent="0.25">
      <c r="A1362" s="2"/>
    </row>
    <row r="1363" spans="1:1" x14ac:dyDescent="0.25">
      <c r="A1363" s="2"/>
    </row>
    <row r="1364" spans="1:1" x14ac:dyDescent="0.25">
      <c r="A1364" s="2"/>
    </row>
    <row r="1365" spans="1:1" x14ac:dyDescent="0.25">
      <c r="A1365" s="2"/>
    </row>
    <row r="1366" spans="1:1" x14ac:dyDescent="0.25">
      <c r="A1366" s="2"/>
    </row>
    <row r="1367" spans="1:1" x14ac:dyDescent="0.25">
      <c r="A1367" s="2"/>
    </row>
    <row r="1368" spans="1:1" x14ac:dyDescent="0.25">
      <c r="A1368" s="2"/>
    </row>
    <row r="1369" spans="1:1" x14ac:dyDescent="0.25">
      <c r="A1369" s="2"/>
    </row>
    <row r="1370" spans="1:1" x14ac:dyDescent="0.25">
      <c r="A1370" s="2"/>
    </row>
    <row r="1371" spans="1:1" x14ac:dyDescent="0.25">
      <c r="A1371" s="2"/>
    </row>
    <row r="1372" spans="1:1" x14ac:dyDescent="0.25">
      <c r="A1372" s="2"/>
    </row>
    <row r="1373" spans="1:1" x14ac:dyDescent="0.25">
      <c r="A1373" s="2"/>
    </row>
    <row r="1374" spans="1:1" x14ac:dyDescent="0.25">
      <c r="A1374" s="2"/>
    </row>
    <row r="1375" spans="1:1" x14ac:dyDescent="0.25">
      <c r="A1375" s="2"/>
    </row>
    <row r="1376" spans="1:1" x14ac:dyDescent="0.25">
      <c r="A1376" s="2"/>
    </row>
    <row r="1377" spans="1:1" x14ac:dyDescent="0.25">
      <c r="A1377" s="2"/>
    </row>
    <row r="1378" spans="1:1" x14ac:dyDescent="0.25">
      <c r="A1378" s="2"/>
    </row>
    <row r="1379" spans="1:1" x14ac:dyDescent="0.25">
      <c r="A1379" s="2"/>
    </row>
    <row r="1380" spans="1:1" x14ac:dyDescent="0.25">
      <c r="A1380" s="2"/>
    </row>
    <row r="1381" spans="1:1" x14ac:dyDescent="0.25">
      <c r="A1381" s="2"/>
    </row>
    <row r="1382" spans="1:1" x14ac:dyDescent="0.25">
      <c r="A1382" s="2"/>
    </row>
    <row r="1383" spans="1:1" x14ac:dyDescent="0.25">
      <c r="A1383" s="2"/>
    </row>
    <row r="1384" spans="1:1" x14ac:dyDescent="0.25">
      <c r="A1384" s="2"/>
    </row>
    <row r="1385" spans="1:1" x14ac:dyDescent="0.25">
      <c r="A1385" s="2"/>
    </row>
    <row r="1386" spans="1:1" x14ac:dyDescent="0.25">
      <c r="A1386" s="2"/>
    </row>
    <row r="1387" spans="1:1" x14ac:dyDescent="0.25">
      <c r="A1387" s="2"/>
    </row>
    <row r="1388" spans="1:1" x14ac:dyDescent="0.25">
      <c r="A1388" s="2"/>
    </row>
    <row r="1389" spans="1:1" x14ac:dyDescent="0.25">
      <c r="A1389" s="2"/>
    </row>
    <row r="1390" spans="1:1" x14ac:dyDescent="0.25">
      <c r="A1390" s="2"/>
    </row>
    <row r="1391" spans="1:1" x14ac:dyDescent="0.25">
      <c r="A1391" s="2"/>
    </row>
    <row r="1392" spans="1:1" x14ac:dyDescent="0.25">
      <c r="A1392" s="2"/>
    </row>
    <row r="1393" spans="1:1" x14ac:dyDescent="0.25">
      <c r="A1393" s="2"/>
    </row>
    <row r="1394" spans="1:1" x14ac:dyDescent="0.25">
      <c r="A1394" s="2"/>
    </row>
    <row r="1395" spans="1:1" x14ac:dyDescent="0.25">
      <c r="A1395" s="2"/>
    </row>
    <row r="1396" spans="1:1" x14ac:dyDescent="0.25">
      <c r="A1396" s="2"/>
    </row>
    <row r="1397" spans="1:1" x14ac:dyDescent="0.25">
      <c r="A1397" s="2"/>
    </row>
    <row r="1398" spans="1:1" x14ac:dyDescent="0.25">
      <c r="A1398" s="2"/>
    </row>
    <row r="1399" spans="1:1" x14ac:dyDescent="0.25">
      <c r="A1399" s="2"/>
    </row>
    <row r="1400" spans="1:1" x14ac:dyDescent="0.25">
      <c r="A1400" s="2"/>
    </row>
    <row r="1401" spans="1:1" x14ac:dyDescent="0.25">
      <c r="A1401" s="2"/>
    </row>
    <row r="1402" spans="1:1" x14ac:dyDescent="0.25">
      <c r="A1402" s="2"/>
    </row>
    <row r="1403" spans="1:1" x14ac:dyDescent="0.25">
      <c r="A1403" s="2"/>
    </row>
    <row r="1404" spans="1:1" x14ac:dyDescent="0.25">
      <c r="A1404" s="2"/>
    </row>
    <row r="1405" spans="1:1" x14ac:dyDescent="0.25">
      <c r="A1405" s="2"/>
    </row>
    <row r="1406" spans="1:1" x14ac:dyDescent="0.25">
      <c r="A1406" s="2"/>
    </row>
    <row r="1407" spans="1:1" x14ac:dyDescent="0.25">
      <c r="A1407" s="2"/>
    </row>
    <row r="1408" spans="1:1" x14ac:dyDescent="0.25">
      <c r="A1408" s="2"/>
    </row>
    <row r="1409" spans="1:1" x14ac:dyDescent="0.25">
      <c r="A1409" s="2"/>
    </row>
    <row r="1410" spans="1:1" x14ac:dyDescent="0.25">
      <c r="A1410" s="2"/>
    </row>
    <row r="1411" spans="1:1" x14ac:dyDescent="0.25">
      <c r="A1411" s="2"/>
    </row>
    <row r="1412" spans="1:1" x14ac:dyDescent="0.25">
      <c r="A1412" s="2"/>
    </row>
    <row r="1413" spans="1:1" x14ac:dyDescent="0.25">
      <c r="A1413" s="2"/>
    </row>
    <row r="1414" spans="1:1" x14ac:dyDescent="0.25">
      <c r="A1414" s="2"/>
    </row>
    <row r="1415" spans="1:1" x14ac:dyDescent="0.25">
      <c r="A1415" s="2"/>
    </row>
    <row r="1416" spans="1:1" x14ac:dyDescent="0.25">
      <c r="A1416" s="2"/>
    </row>
    <row r="1418" spans="1:1" x14ac:dyDescent="0.25">
      <c r="A1418" s="2"/>
    </row>
  </sheetData>
  <mergeCells count="26">
    <mergeCell ref="B15:C15"/>
    <mergeCell ref="C102:G102"/>
    <mergeCell ref="B89:C89"/>
    <mergeCell ref="B93:C93"/>
    <mergeCell ref="B100:C100"/>
    <mergeCell ref="B67:C67"/>
    <mergeCell ref="B72:C72"/>
    <mergeCell ref="B76:C76"/>
    <mergeCell ref="B80:C80"/>
    <mergeCell ref="C101:G101"/>
    <mergeCell ref="B62:C62"/>
    <mergeCell ref="B19:C19"/>
    <mergeCell ref="B23:C23"/>
    <mergeCell ref="B27:C27"/>
    <mergeCell ref="B31:C31"/>
    <mergeCell ref="B35:C35"/>
    <mergeCell ref="B39:C39"/>
    <mergeCell ref="B43:C43"/>
    <mergeCell ref="B47:C47"/>
    <mergeCell ref="B57:C57"/>
    <mergeCell ref="B52:C52"/>
    <mergeCell ref="B1:F1"/>
    <mergeCell ref="B6:C6"/>
    <mergeCell ref="B5:C5"/>
    <mergeCell ref="B11:C11"/>
    <mergeCell ref="O4:Q4"/>
  </mergeCells>
  <pageMargins left="0.31496062992125984" right="0.31496062992125984" top="0.55118110236220474" bottom="0.35433070866141736" header="0.31496062992125984" footer="0.31496062992125984"/>
  <pageSetup paperSize="9" scale="64" fitToHeight="0" orientation="landscape" r:id="rId1"/>
  <rowBreaks count="1" manualBreakCount="1">
    <brk id="80" max="1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52DC0EF0737F4CBB42F6DA53D8E3A4" ma:contentTypeVersion="8" ma:contentTypeDescription="Create a new document." ma:contentTypeScope="" ma:versionID="911e03ae06ac046bb178e7b8403a4186">
  <xsd:schema xmlns:xsd="http://www.w3.org/2001/XMLSchema" xmlns:xs="http://www.w3.org/2001/XMLSchema" xmlns:p="http://schemas.microsoft.com/office/2006/metadata/properties" xmlns:ns1="http://schemas.microsoft.com/sharepoint/v3" xmlns:ns2="9e7a8cc2-ca3c-4a6b-9991-c48ae6731ca6" targetNamespace="http://schemas.microsoft.com/office/2006/metadata/properties" ma:root="true" ma:fieldsID="cb62fa047781c410d3e91a98836e8284" ns1:_="" ns2:_="">
    <xsd:import namespace="http://schemas.microsoft.com/sharepoint/v3"/>
    <xsd:import namespace="9e7a8cc2-ca3c-4a6b-9991-c48ae6731ca6"/>
    <xsd:element name="properties">
      <xsd:complexType>
        <xsd:sequence>
          <xsd:element name="documentManagement">
            <xsd:complexType>
              <xsd:all>
                <xsd:element ref="ns2:TaxKeywordTaxHTField" minOccurs="0"/>
                <xsd:element ref="ns2:TaxCatchAll" minOccurs="0"/>
                <xsd:element ref="ns1:_dlc_ExpireDateSaved" minOccurs="0"/>
                <xsd:element ref="ns1:_dlc_ExpireDate" minOccurs="0"/>
                <xsd:element ref="ns1:_dlc_Exempt"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1" nillable="true" ma:displayName="Original Expiration Date" ma:hidden="true" ma:internalName="_dlc_ExpireDateSaved" ma:readOnly="true">
      <xsd:simpleType>
        <xsd:restriction base="dms:DateTime"/>
      </xsd:simpleType>
    </xsd:element>
    <xsd:element name="_dlc_ExpireDate" ma:index="12" nillable="true" ma:displayName="Expiration Date" ma:description="" ma:hidden="true" ma:indexed="true" ma:internalName="_dlc_ExpireDate" ma:readOnly="true">
      <xsd:simpleType>
        <xsd:restriction base="dms:DateTime"/>
      </xsd:simpleType>
    </xsd:element>
    <xsd:element name="_dlc_Exempt" ma:index="13" nillable="true" ma:displayName="Exempt from Policy" ma:hidden="true" ma:internalName="_dlc_Exempt" ma:readOnly="true">
      <xsd:simpleType>
        <xsd:restriction base="dms:Unknown"/>
      </xsd:simpleType>
    </xsd:element>
    <xsd:element name="_vti_ItemDeclaredRecord" ma:index="14" nillable="true" ma:displayName="Declared Record" ma:hidden="true" ma:internalName="_vti_ItemDeclaredRecord" ma:readOnly="true">
      <xsd:simpleType>
        <xsd:restriction base="dms:DateTime"/>
      </xsd:simpleType>
    </xsd:element>
    <xsd:element name="_vti_ItemHoldRecordStatus" ma:index="15"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7a8cc2-ca3c-4a6b-9991-c48ae6731ca6"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cb3b16da-6438-44a9-840c-73f1ed966cc5"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description="" ma:hidden="true" ma:list="{d0bf2c90-169b-4439-ab2f-95b9d1f2fd88}" ma:internalName="TaxCatchAll" ma:showField="CatchAllData" ma:web="9e7a8cc2-ca3c-4a6b-9991-c48ae6731c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e7a8cc2-ca3c-4a6b-9991-c48ae6731ca6"/>
    <TaxKeywordTaxHTField xmlns="9e7a8cc2-ca3c-4a6b-9991-c48ae6731ca6">
      <Terms xmlns="http://schemas.microsoft.com/office/infopath/2007/PartnerControls"/>
    </TaxKeywordTaxHTField>
    <_dlc_ExpireDateSaved xmlns="http://schemas.microsoft.com/sharepoint/v3" xsi:nil="true"/>
    <_dlc_ExpireDate xmlns="http://schemas.microsoft.com/sharepoint/v3">2029-11-30T23:00:00+00:00</_dlc_ExpireD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CB8500-CCF0-4547-9A0E-8AE25AE9DE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7a8cc2-ca3c-4a6b-9991-c48ae6731c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4E949D-766C-49BB-89BE-1E71FA57D304}">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e7a8cc2-ca3c-4a6b-9991-c48ae6731ca6"/>
    <ds:schemaRef ds:uri="http://www.w3.org/XML/1998/namespace"/>
    <ds:schemaRef ds:uri="http://purl.org/dc/dcmitype/"/>
  </ds:schemaRefs>
</ds:datastoreItem>
</file>

<file path=customXml/itemProps3.xml><?xml version="1.0" encoding="utf-8"?>
<ds:datastoreItem xmlns:ds="http://schemas.openxmlformats.org/officeDocument/2006/customXml" ds:itemID="{AD8418C8-FBD6-41A9-B4DE-CAF4124EF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Virsilo, Skaiste {DEEB~Vilnius-Jasinskio}</cp:lastModifiedBy>
  <cp:lastPrinted>2019-03-18T11:36:58Z</cp:lastPrinted>
  <dcterms:created xsi:type="dcterms:W3CDTF">2018-10-05T10:59:16Z</dcterms:created>
  <dcterms:modified xsi:type="dcterms:W3CDTF">2019-03-18T12:35:01Z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0x010100A552DC0EF0737F4CBB42F6DA53D8E3A4</vt:lpwstr>
  </property>
  <property fmtid="{D5CDD505-2E9C-101B-9397-08002B2CF9AE}" pid="3" name="TaxKeyword">
    <vt:lpwstr/>
  </property>
  <property fmtid="{D5CDD505-2E9C-101B-9397-08002B2CF9AE}" pid="4" name="_dlc_policyId">
    <vt:lpwstr>/sites/ltdia-tenders/Documents</vt:lpwstr>
  </property>
  <property fmtid="{D5CDD505-2E9C-101B-9397-08002B2CF9AE}" pid="5" name="ItemRetentionFormula">
    <vt:lpwstr>&lt;formula id="Roche.Common.Coremap.ExpirationFormula" /&gt;</vt:lpwstr>
  </property>
</Properties>
</file>