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codeName="ThisWorkbook"/>
  <mc:AlternateContent xmlns:mc="http://schemas.openxmlformats.org/markup-compatibility/2006">
    <mc:Choice Requires="x15">
      <x15ac:absPath xmlns:x15ac="http://schemas.microsoft.com/office/spreadsheetml/2010/11/ac" url="\\10.1.0.100\pirkimu_centras$\Sudėtingų_pirkimų_skyrius\Prekiu_ir_paslaugu_grupe\Pirkimai_vykdomi\Violeta\Tarptautiniai\Gabrielė_11919_DPS10207_Dyz_trauk_dalys_DR_RA_2\Viesinimui\"/>
    </mc:Choice>
  </mc:AlternateContent>
  <xr:revisionPtr revIDLastSave="0" documentId="8_{E69871A9-5A06-490F-926B-96929573A818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utarties 2 priedas" sheetId="18" r:id="rId1"/>
  </sheets>
  <externalReferences>
    <externalReference r:id="rId2"/>
  </externalReferences>
  <definedNames>
    <definedName name="_xlnm._FilterDatabase" localSheetId="0" hidden="1">'Sutarties 2 priedas'!$A$6:$P$133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26" i="18" l="1"/>
  <c r="Q126" i="18" s="1"/>
  <c r="O126" i="18"/>
  <c r="P115" i="18"/>
  <c r="Q115" i="18" s="1"/>
  <c r="O115" i="18"/>
  <c r="P105" i="18"/>
  <c r="Q105" i="18" s="1"/>
  <c r="O105" i="18"/>
  <c r="P100" i="18"/>
  <c r="Q100" i="18" s="1"/>
  <c r="O100" i="18"/>
  <c r="P74" i="18"/>
  <c r="Q74" i="18" s="1"/>
  <c r="O74" i="18"/>
  <c r="P66" i="18"/>
  <c r="Q66" i="18" s="1"/>
  <c r="O66" i="18"/>
  <c r="P65" i="18"/>
  <c r="Q65" i="18" s="1"/>
  <c r="O65" i="18"/>
  <c r="P59" i="18"/>
  <c r="Q59" i="18" s="1"/>
  <c r="O59" i="18"/>
  <c r="P44" i="18"/>
  <c r="Q44" i="18" s="1"/>
  <c r="O44" i="18"/>
  <c r="P43" i="18"/>
  <c r="Q43" i="18" s="1"/>
  <c r="O43" i="18"/>
  <c r="P36" i="18"/>
  <c r="Q36" i="18" s="1"/>
  <c r="O36" i="18"/>
  <c r="P29" i="18"/>
  <c r="Q29" i="18" s="1"/>
  <c r="O29" i="18"/>
  <c r="P7" i="18"/>
  <c r="Q7" i="18" s="1"/>
  <c r="O7" i="18"/>
  <c r="P121" i="18" l="1"/>
  <c r="O121" i="18"/>
  <c r="P116" i="18"/>
  <c r="Q116" i="18" s="1"/>
  <c r="O116" i="18"/>
  <c r="P110" i="18"/>
  <c r="Q110" i="18" s="1"/>
  <c r="O110" i="18"/>
  <c r="P95" i="18"/>
  <c r="Q95" i="18" s="1"/>
  <c r="O95" i="18"/>
  <c r="P90" i="18"/>
  <c r="O90" i="18"/>
  <c r="P85" i="18"/>
  <c r="Q85" i="18" s="1"/>
  <c r="O85" i="18"/>
  <c r="P80" i="18"/>
  <c r="O80" i="18"/>
  <c r="P75" i="18"/>
  <c r="Q75" i="18" s="1"/>
  <c r="O75" i="18"/>
  <c r="P73" i="18"/>
  <c r="Q73" i="18" s="1"/>
  <c r="O73" i="18"/>
  <c r="P72" i="18"/>
  <c r="Q72" i="18" s="1"/>
  <c r="O72" i="18"/>
  <c r="P71" i="18"/>
  <c r="Q71" i="18" s="1"/>
  <c r="O71" i="18"/>
  <c r="P60" i="18"/>
  <c r="Q60" i="18" s="1"/>
  <c r="O60" i="18"/>
  <c r="P54" i="18"/>
  <c r="Q54" i="18" s="1"/>
  <c r="O54" i="18"/>
  <c r="P49" i="18"/>
  <c r="O49" i="18"/>
  <c r="P38" i="18"/>
  <c r="Q38" i="18" s="1"/>
  <c r="O38" i="18"/>
  <c r="P37" i="18"/>
  <c r="Q37" i="18" s="1"/>
  <c r="O37" i="18"/>
  <c r="P31" i="18"/>
  <c r="O31" i="18"/>
  <c r="P30" i="18"/>
  <c r="Q30" i="18" s="1"/>
  <c r="O30" i="18"/>
  <c r="P28" i="18"/>
  <c r="O28" i="18"/>
  <c r="P27" i="18"/>
  <c r="Q27" i="18" s="1"/>
  <c r="O27" i="18"/>
  <c r="P22" i="18"/>
  <c r="O22" i="18"/>
  <c r="P21" i="18"/>
  <c r="O21" i="18"/>
  <c r="P20" i="18"/>
  <c r="Q20" i="18" s="1"/>
  <c r="O20" i="18"/>
  <c r="P19" i="18"/>
  <c r="O19" i="18"/>
  <c r="P14" i="18"/>
  <c r="Q14" i="18" s="1"/>
  <c r="O14" i="18"/>
  <c r="P13" i="18"/>
  <c r="O13" i="18"/>
  <c r="P8" i="18"/>
  <c r="Q8" i="18" s="1"/>
  <c r="O8" i="18"/>
  <c r="N6" i="18" l="1"/>
  <c r="N7" i="18"/>
  <c r="N8" i="18"/>
  <c r="N9" i="18"/>
  <c r="N11" i="18"/>
  <c r="N12" i="18"/>
  <c r="N13" i="18"/>
  <c r="N14" i="18"/>
  <c r="N15" i="18"/>
  <c r="N17" i="18"/>
  <c r="N18" i="18"/>
  <c r="N19" i="18"/>
  <c r="N20" i="18"/>
  <c r="N21" i="18"/>
  <c r="N22" i="18"/>
  <c r="N23" i="18"/>
  <c r="N25" i="18"/>
  <c r="N26" i="18"/>
  <c r="N27" i="18"/>
  <c r="N28" i="18"/>
  <c r="N29" i="18"/>
  <c r="N30" i="18"/>
  <c r="N31" i="18"/>
  <c r="N32" i="18"/>
  <c r="N34" i="18"/>
  <c r="N35" i="18"/>
  <c r="N36" i="18"/>
  <c r="N37" i="18"/>
  <c r="N38" i="18"/>
  <c r="N39" i="18"/>
  <c r="N41" i="18"/>
  <c r="N42" i="18"/>
  <c r="N43" i="18"/>
  <c r="N44" i="18"/>
  <c r="N45" i="18"/>
  <c r="N47" i="18"/>
  <c r="N48" i="18"/>
  <c r="N49" i="18"/>
  <c r="N50" i="18"/>
  <c r="N52" i="18"/>
  <c r="N53" i="18"/>
  <c r="N54" i="18"/>
  <c r="N55" i="18"/>
  <c r="N57" i="18"/>
  <c r="N58" i="18"/>
  <c r="N59" i="18"/>
  <c r="N60" i="18"/>
  <c r="N61" i="18"/>
  <c r="N63" i="18"/>
  <c r="N64" i="18"/>
  <c r="N65" i="18"/>
  <c r="N66" i="18"/>
  <c r="N67" i="18"/>
  <c r="N69" i="18"/>
  <c r="N70" i="18"/>
  <c r="N71" i="18"/>
  <c r="N72" i="18"/>
  <c r="N73" i="18"/>
  <c r="N74" i="18"/>
  <c r="N75" i="18"/>
  <c r="N76" i="18"/>
  <c r="N78" i="18"/>
  <c r="N79" i="18"/>
  <c r="N80" i="18"/>
  <c r="N81" i="18"/>
  <c r="N83" i="18"/>
  <c r="N84" i="18"/>
  <c r="N85" i="18"/>
  <c r="N86" i="18"/>
  <c r="N88" i="18"/>
  <c r="N89" i="18"/>
  <c r="N90" i="18"/>
  <c r="N91" i="18"/>
  <c r="N93" i="18"/>
  <c r="N94" i="18"/>
  <c r="N95" i="18"/>
  <c r="N96" i="18"/>
  <c r="N98" i="18"/>
  <c r="N99" i="18"/>
  <c r="N100" i="18"/>
  <c r="N101" i="18"/>
  <c r="N103" i="18"/>
  <c r="N104" i="18"/>
  <c r="N105" i="18"/>
  <c r="N106" i="18"/>
  <c r="N108" i="18"/>
  <c r="N109" i="18"/>
  <c r="N110" i="18"/>
  <c r="N111" i="18"/>
  <c r="N113" i="18"/>
  <c r="N114" i="18"/>
  <c r="N115" i="18"/>
  <c r="N116" i="18"/>
  <c r="N117" i="18"/>
  <c r="N119" i="18"/>
  <c r="N120" i="18"/>
  <c r="N121" i="18"/>
  <c r="N122" i="18"/>
  <c r="N124" i="18"/>
  <c r="N125" i="18"/>
  <c r="N126" i="18"/>
  <c r="N127" i="18"/>
  <c r="N129" i="18"/>
  <c r="N130" i="18"/>
  <c r="M6" i="18" l="1"/>
  <c r="M7" i="18"/>
  <c r="M8" i="18"/>
  <c r="M10" i="18"/>
  <c r="M11" i="18"/>
  <c r="M12" i="18"/>
  <c r="M13" i="18"/>
  <c r="M14" i="18"/>
  <c r="M16" i="18"/>
  <c r="M17" i="18"/>
  <c r="M18" i="18"/>
  <c r="M19" i="18"/>
  <c r="M20" i="18"/>
  <c r="M21" i="18"/>
  <c r="M22" i="18"/>
  <c r="M24" i="18"/>
  <c r="M25" i="18"/>
  <c r="M26" i="18"/>
  <c r="M27" i="18"/>
  <c r="M28" i="18"/>
  <c r="M29" i="18"/>
  <c r="M30" i="18"/>
  <c r="M31" i="18"/>
  <c r="M33" i="18"/>
  <c r="M34" i="18"/>
  <c r="M35" i="18"/>
  <c r="M36" i="18"/>
  <c r="M37" i="18"/>
  <c r="M38" i="18"/>
  <c r="M40" i="18"/>
  <c r="M41" i="18"/>
  <c r="M42" i="18"/>
  <c r="M43" i="18"/>
  <c r="M44" i="18"/>
  <c r="M46" i="18"/>
  <c r="M47" i="18"/>
  <c r="M48" i="18"/>
  <c r="M49" i="18"/>
  <c r="M51" i="18"/>
  <c r="M52" i="18"/>
  <c r="M53" i="18"/>
  <c r="M54" i="18"/>
  <c r="M56" i="18"/>
  <c r="M57" i="18"/>
  <c r="M58" i="18"/>
  <c r="M59" i="18"/>
  <c r="M60" i="18"/>
  <c r="M62" i="18"/>
  <c r="M63" i="18"/>
  <c r="M64" i="18"/>
  <c r="M65" i="18"/>
  <c r="M66" i="18"/>
  <c r="M68" i="18"/>
  <c r="M69" i="18"/>
  <c r="M70" i="18"/>
  <c r="M71" i="18"/>
  <c r="M72" i="18"/>
  <c r="M73" i="18"/>
  <c r="M74" i="18"/>
  <c r="M75" i="18"/>
  <c r="M77" i="18"/>
  <c r="M78" i="18"/>
  <c r="M79" i="18"/>
  <c r="M80" i="18"/>
  <c r="M82" i="18"/>
  <c r="M83" i="18"/>
  <c r="M84" i="18"/>
  <c r="M85" i="18"/>
  <c r="M87" i="18"/>
  <c r="M88" i="18"/>
  <c r="M89" i="18"/>
  <c r="M90" i="18"/>
  <c r="M92" i="18"/>
  <c r="M93" i="18"/>
  <c r="M94" i="18"/>
  <c r="M95" i="18"/>
  <c r="M97" i="18"/>
  <c r="M98" i="18"/>
  <c r="M99" i="18"/>
  <c r="M100" i="18"/>
  <c r="M102" i="18"/>
  <c r="M103" i="18"/>
  <c r="M104" i="18"/>
  <c r="M105" i="18"/>
  <c r="M107" i="18"/>
  <c r="M108" i="18"/>
  <c r="M109" i="18"/>
  <c r="M110" i="18"/>
  <c r="M112" i="18"/>
  <c r="M113" i="18"/>
  <c r="M114" i="18"/>
  <c r="M115" i="18"/>
  <c r="M116" i="18"/>
  <c r="M118" i="18"/>
  <c r="M119" i="18"/>
  <c r="M120" i="18"/>
  <c r="M121" i="18"/>
  <c r="M123" i="18"/>
  <c r="M124" i="18"/>
  <c r="M125" i="18"/>
  <c r="M126" i="18"/>
  <c r="M128" i="18"/>
  <c r="M129" i="18"/>
  <c r="L6" i="18"/>
  <c r="L7" i="18"/>
  <c r="L8" i="18"/>
  <c r="L9" i="18"/>
  <c r="L10" i="18"/>
  <c r="L12" i="18"/>
  <c r="L13" i="18"/>
  <c r="L14" i="18"/>
  <c r="L15" i="18"/>
  <c r="L16" i="18"/>
  <c r="L18" i="18"/>
  <c r="L19" i="18"/>
  <c r="L20" i="18"/>
  <c r="L21" i="18"/>
  <c r="L22" i="18"/>
  <c r="L23" i="18"/>
  <c r="L24" i="18"/>
  <c r="L26" i="18"/>
  <c r="L27" i="18"/>
  <c r="L28" i="18"/>
  <c r="L29" i="18"/>
  <c r="L30" i="18"/>
  <c r="L31" i="18"/>
  <c r="L32" i="18"/>
  <c r="L33" i="18"/>
  <c r="L35" i="18"/>
  <c r="L36" i="18"/>
  <c r="L37" i="18"/>
  <c r="L38" i="18"/>
  <c r="L39" i="18"/>
  <c r="L40" i="18"/>
  <c r="L42" i="18"/>
  <c r="L43" i="18"/>
  <c r="L44" i="18"/>
  <c r="L45" i="18"/>
  <c r="L46" i="18"/>
  <c r="L48" i="18"/>
  <c r="L49" i="18"/>
  <c r="L50" i="18"/>
  <c r="L51" i="18"/>
  <c r="L53" i="18"/>
  <c r="L54" i="18"/>
  <c r="L55" i="18"/>
  <c r="L56" i="18"/>
  <c r="L58" i="18"/>
  <c r="L59" i="18"/>
  <c r="L60" i="18"/>
  <c r="L61" i="18"/>
  <c r="L62" i="18"/>
  <c r="L64" i="18"/>
  <c r="L65" i="18"/>
  <c r="L66" i="18"/>
  <c r="L67" i="18"/>
  <c r="L68" i="18"/>
  <c r="L70" i="18"/>
  <c r="L71" i="18"/>
  <c r="L72" i="18"/>
  <c r="L73" i="18"/>
  <c r="L74" i="18"/>
  <c r="L75" i="18"/>
  <c r="L76" i="18"/>
  <c r="L77" i="18"/>
  <c r="L79" i="18"/>
  <c r="L80" i="18"/>
  <c r="L81" i="18"/>
  <c r="L82" i="18"/>
  <c r="L84" i="18"/>
  <c r="L85" i="18"/>
  <c r="L86" i="18"/>
  <c r="L87" i="18"/>
  <c r="L89" i="18"/>
  <c r="L90" i="18"/>
  <c r="L91" i="18"/>
  <c r="L92" i="18"/>
  <c r="L94" i="18"/>
  <c r="L95" i="18"/>
  <c r="L96" i="18"/>
  <c r="L97" i="18"/>
  <c r="L99" i="18"/>
  <c r="L100" i="18"/>
  <c r="L101" i="18"/>
  <c r="L102" i="18"/>
  <c r="L104" i="18"/>
  <c r="L105" i="18"/>
  <c r="L106" i="18"/>
  <c r="L107" i="18"/>
  <c r="L109" i="18"/>
  <c r="L110" i="18"/>
  <c r="L111" i="18"/>
  <c r="L112" i="18"/>
  <c r="L114" i="18"/>
  <c r="L115" i="18"/>
  <c r="L116" i="18"/>
  <c r="L117" i="18"/>
  <c r="L118" i="18"/>
  <c r="L120" i="18"/>
  <c r="L121" i="18"/>
  <c r="L122" i="18"/>
  <c r="L123" i="18"/>
  <c r="L125" i="18"/>
  <c r="L126" i="18"/>
  <c r="L127" i="18"/>
  <c r="L128" i="18"/>
  <c r="M122" i="18" l="1"/>
  <c r="M117" i="18"/>
  <c r="M101" i="18"/>
  <c r="M96" i="18"/>
  <c r="M81" i="18"/>
  <c r="M76" i="18"/>
  <c r="M55" i="18"/>
  <c r="M50" i="18"/>
  <c r="M32" i="18"/>
  <c r="M61" i="18" l="1"/>
  <c r="M45" i="18"/>
  <c r="M67" i="18"/>
  <c r="M91" i="18"/>
  <c r="M111" i="18"/>
  <c r="M39" i="18"/>
  <c r="M86" i="18"/>
  <c r="M106" i="18"/>
  <c r="M127" i="18"/>
  <c r="M23" i="18"/>
  <c r="L52" i="18" l="1"/>
  <c r="N51" i="18"/>
  <c r="L119" i="18"/>
  <c r="N118" i="18"/>
  <c r="L124" i="18"/>
  <c r="N123" i="18"/>
  <c r="L34" i="18"/>
  <c r="N33" i="18"/>
  <c r="L108" i="18"/>
  <c r="N107" i="18"/>
  <c r="L41" i="18"/>
  <c r="N40" i="18"/>
  <c r="L93" i="18"/>
  <c r="N92" i="18"/>
  <c r="L47" i="18"/>
  <c r="N46" i="18"/>
  <c r="M9" i="18"/>
  <c r="L98" i="18"/>
  <c r="N97" i="18"/>
  <c r="L103" i="18"/>
  <c r="N102" i="18"/>
  <c r="L57" i="18"/>
  <c r="N56" i="18"/>
  <c r="M15" i="18"/>
  <c r="L78" i="18"/>
  <c r="N77" i="18"/>
  <c r="L83" i="18"/>
  <c r="N82" i="18"/>
  <c r="L129" i="18"/>
  <c r="N128" i="18"/>
  <c r="L88" i="18"/>
  <c r="N87" i="18"/>
  <c r="L113" i="18"/>
  <c r="N112" i="18"/>
  <c r="L69" i="18"/>
  <c r="N68" i="18"/>
  <c r="L63" i="18"/>
  <c r="N62" i="18"/>
  <c r="L17" i="18" l="1"/>
  <c r="N16" i="18"/>
  <c r="L25" i="18"/>
  <c r="N24" i="18"/>
  <c r="L11" i="18"/>
  <c r="N10" i="18"/>
  <c r="M131" i="18" l="1"/>
  <c r="L131" i="18" l="1"/>
  <c r="N131" i="18"/>
</calcChain>
</file>

<file path=xl/sharedStrings.xml><?xml version="1.0" encoding="utf-8"?>
<sst xmlns="http://schemas.openxmlformats.org/spreadsheetml/2006/main" count="32" uniqueCount="26">
  <si>
    <t>Eil. Nr.</t>
  </si>
  <si>
    <t>vnt.</t>
  </si>
  <si>
    <t>66554A</t>
  </si>
  <si>
    <t>Stoginio kondicioneriaus filtras sausintuvas</t>
  </si>
  <si>
    <t>Slėgio daviklis</t>
  </si>
  <si>
    <t>66553A</t>
  </si>
  <si>
    <t>9004057A</t>
  </si>
  <si>
    <t>9003685A</t>
  </si>
  <si>
    <t>Mat. Vnt.</t>
  </si>
  <si>
    <t>1 vnt. kaina, EUR be PVM</t>
  </si>
  <si>
    <t>Minimalus kiekis</t>
  </si>
  <si>
    <t>Maksimalus kiekis</t>
  </si>
  <si>
    <t>pirkimo objekto dalis (toliau - P.O.D.)</t>
  </si>
  <si>
    <t>Prekės pavadinimas</t>
  </si>
  <si>
    <t>Techninė specifikacija/brėžinio (katalogo) Nr. (arba lygiavertis)</t>
  </si>
  <si>
    <t>P.O.D.</t>
  </si>
  <si>
    <t xml:space="preserve">Kompresoriaus pavaros diržas </t>
  </si>
  <si>
    <t xml:space="preserve">Kompresorius </t>
  </si>
  <si>
    <r>
      <t>Suma</t>
    </r>
    <r>
      <rPr>
        <b/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: EUR be PVM </t>
    </r>
  </si>
  <si>
    <t>9 (7*8)</t>
  </si>
  <si>
    <r>
      <t>Bendra P.O.D. kaina Eur be PVM</t>
    </r>
    <r>
      <rPr>
        <b/>
        <sz val="12"/>
        <color theme="1"/>
        <rFont val="Times New Roman"/>
        <family val="1"/>
      </rPr>
      <t>*</t>
    </r>
  </si>
  <si>
    <r>
      <t>PVM 21 proc., Eur</t>
    </r>
    <r>
      <rPr>
        <b/>
        <sz val="12"/>
        <color theme="1"/>
        <rFont val="Times New Roman"/>
        <family val="1"/>
      </rPr>
      <t>**</t>
    </r>
  </si>
  <si>
    <r>
      <t>Bendra P.O.D. kaina Eur su PVM</t>
    </r>
    <r>
      <rPr>
        <b/>
        <vertAlign val="superscript"/>
        <sz val="12"/>
        <color theme="1"/>
        <rFont val="Times New Roman"/>
        <family val="1"/>
      </rPr>
      <t>1</t>
    </r>
  </si>
  <si>
    <t>Dyzelinių traukinių DR1aMV, RA-2 ir keleivinių vagonų atsarginių kiekiai, patiekimo terminai</t>
  </si>
  <si>
    <t>Tiekimo terminas, kalendorinėmis dienomis nuo Pirkėjo užsakymo pateikimo dienos</t>
  </si>
  <si>
    <t>2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</si>
</sst>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0"/>
      <name val="Arial"/>
      <family val="2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</font>
    <font>
      <sz val="10"/>
      <name val="Arial"/>
      <family val="2"/>
      <charset val="186"/>
    </font>
    <font>
      <sz val="12"/>
      <color theme="1"/>
      <name val="Times New Roman"/>
      <family val="2"/>
      <charset val="186"/>
    </font>
    <font>
      <sz val="10"/>
      <name val="Arial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vertAlign val="superscript"/>
      <sz val="11"/>
      <name val="Times New Roman"/>
      <family val="1"/>
    </font>
    <font>
      <sz val="11"/>
      <color theme="1"/>
      <name val="Times New Roman"/>
      <family val="2"/>
      <charset val="186"/>
    </font>
    <font>
      <b/>
      <vertAlign val="superscript"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4" fillId="0" borderId="0"/>
    <xf numFmtId="0" fontId="7" fillId="0" borderId="0"/>
    <xf numFmtId="0" fontId="9" fillId="0" borderId="0"/>
    <xf numFmtId="0" fontId="7" fillId="0" borderId="0"/>
    <xf numFmtId="0" fontId="2" fillId="0" borderId="0"/>
    <xf numFmtId="0" fontId="10" fillId="0" borderId="0"/>
    <xf numFmtId="0" fontId="7" fillId="0" borderId="0"/>
    <xf numFmtId="9" fontId="10" fillId="0" borderId="0" applyFont="0" applyFill="0" applyBorder="0" applyAlignment="0" applyProtection="0"/>
    <xf numFmtId="0" fontId="11" fillId="0" borderId="0"/>
    <xf numFmtId="0" fontId="1" fillId="0" borderId="0"/>
  </cellStyleXfs>
  <cellXfs count="41">
    <xf numFmtId="0" fontId="0" fillId="0" borderId="0" xfId="0"/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12" fontId="0" fillId="0" borderId="0" xfId="0" applyNumberFormat="1"/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12" fontId="0" fillId="0" borderId="0" xfId="0" applyNumberFormat="1" applyAlignment="1">
      <alignment horizontal="left"/>
    </xf>
    <xf numFmtId="0" fontId="12" fillId="3" borderId="1" xfId="0" applyFont="1" applyFill="1" applyBorder="1"/>
    <xf numFmtId="0" fontId="0" fillId="3" borderId="1" xfId="0" applyFill="1" applyBorder="1"/>
    <xf numFmtId="0" fontId="12" fillId="0" borderId="0" xfId="0" applyFont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/>
    <xf numFmtId="0" fontId="0" fillId="0" borderId="1" xfId="0" applyBorder="1"/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2" fontId="0" fillId="0" borderId="1" xfId="0" applyNumberFormat="1" applyBorder="1" applyAlignment="1">
      <alignment horizontal="left"/>
    </xf>
    <xf numFmtId="2" fontId="0" fillId="3" borderId="3" xfId="0" applyNumberFormat="1" applyFill="1" applyBorder="1"/>
    <xf numFmtId="2" fontId="0" fillId="0" borderId="3" xfId="0" applyNumberFormat="1" applyBorder="1"/>
    <xf numFmtId="2" fontId="0" fillId="3" borderId="2" xfId="0" applyNumberFormat="1" applyFill="1" applyBorder="1"/>
    <xf numFmtId="2" fontId="0" fillId="3" borderId="1" xfId="0" applyNumberFormat="1" applyFill="1" applyBorder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11">
    <cellStyle name="Normal" xfId="0" builtinId="0"/>
    <cellStyle name="Normal 2" xfId="2" xr:uid="{00000000-0005-0000-0000-000001000000}"/>
    <cellStyle name="Normal 2 2" xfId="4" xr:uid="{00000000-0005-0000-0000-000002000000}"/>
    <cellStyle name="Normal 3" xfId="1" xr:uid="{00000000-0005-0000-0000-000003000000}"/>
    <cellStyle name="Normal 4" xfId="3" xr:uid="{00000000-0005-0000-0000-000004000000}"/>
    <cellStyle name="Normal 4 2" xfId="7" xr:uid="{00000000-0005-0000-0000-000005000000}"/>
    <cellStyle name="Normal 5" xfId="6" xr:uid="{00000000-0005-0000-0000-000006000000}"/>
    <cellStyle name="Normal 6" xfId="5" xr:uid="{00000000-0005-0000-0000-000007000000}"/>
    <cellStyle name="Normal 6 2" xfId="10" xr:uid="{00000000-0005-0000-0000-000008000000}"/>
    <cellStyle name="Normal 7" xfId="9" xr:uid="{00000000-0005-0000-0000-000009000000}"/>
    <cellStyle name="Percent 3" xfId="8" xr:uid="{00000000-0005-0000-0000-00000A000000}"/>
  </cellStyles>
  <dxfs count="0"/>
  <tableStyles count="0" defaultTableStyle="TableStyleMedium2" defaultPivotStyle="PivotStyleLight16"/>
  <colors>
    <mruColors>
      <color rgb="FFFDEE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L%202019%20Darbinis/Paraiskos/2019m/Copy%20of%20ruskos_3_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E3">
            <v>300017304</v>
          </cell>
          <cell r="F3" t="str">
            <v>Ragelis MT-50</v>
          </cell>
          <cell r="G3" t="str">
            <v>VNT</v>
          </cell>
          <cell r="H3">
            <v>7</v>
          </cell>
          <cell r="I3">
            <v>224</v>
          </cell>
        </row>
        <row r="4">
          <cell r="E4">
            <v>300002848</v>
          </cell>
          <cell r="F4" t="str">
            <v>Ragelis radijo stoties RK-1B</v>
          </cell>
          <cell r="G4" t="str">
            <v>VNT</v>
          </cell>
          <cell r="H4">
            <v>7</v>
          </cell>
          <cell r="I4">
            <v>336</v>
          </cell>
        </row>
        <row r="5">
          <cell r="E5">
            <v>300019036</v>
          </cell>
          <cell r="F5" t="str">
            <v>Čiaupas galinis 4314</v>
          </cell>
          <cell r="G5" t="str">
            <v>VNT</v>
          </cell>
          <cell r="H5">
            <v>40</v>
          </cell>
          <cell r="I5">
            <v>44.11</v>
          </cell>
        </row>
        <row r="6">
          <cell r="E6">
            <v>300015927</v>
          </cell>
          <cell r="F6" t="str">
            <v>Vožtuvas atbulinis 3700 (DR1A stab.)</v>
          </cell>
          <cell r="G6" t="str">
            <v>VNT</v>
          </cell>
          <cell r="H6">
            <v>7</v>
          </cell>
          <cell r="I6">
            <v>85.74</v>
          </cell>
        </row>
        <row r="7">
          <cell r="E7">
            <v>300001628</v>
          </cell>
          <cell r="F7" t="str">
            <v>Vožtuvas atbulinis E-155</v>
          </cell>
          <cell r="G7" t="str">
            <v>VNT</v>
          </cell>
          <cell r="H7">
            <v>1</v>
          </cell>
          <cell r="I7">
            <v>63.28</v>
          </cell>
        </row>
        <row r="8">
          <cell r="E8">
            <v>300015244</v>
          </cell>
          <cell r="F8" t="str">
            <v>Vožtuvas 2-2U1(E-216) (RA-2)</v>
          </cell>
          <cell r="G8" t="str">
            <v>VNT</v>
          </cell>
          <cell r="H8">
            <v>1</v>
          </cell>
          <cell r="I8">
            <v>41.59</v>
          </cell>
        </row>
        <row r="9">
          <cell r="E9">
            <v>300001989</v>
          </cell>
          <cell r="F9" t="str">
            <v>Čiaupas k.v. stabd. sistem. 377 (4308)</v>
          </cell>
          <cell r="G9" t="str">
            <v>VNT</v>
          </cell>
          <cell r="H9">
            <v>4</v>
          </cell>
          <cell r="I9">
            <v>31.41</v>
          </cell>
        </row>
        <row r="10">
          <cell r="E10">
            <v>300017507</v>
          </cell>
          <cell r="F10" t="str">
            <v>Čiaupas 4-15-2(166)(4332) (RA-2)</v>
          </cell>
          <cell r="G10" t="str">
            <v>VNT</v>
          </cell>
          <cell r="H10">
            <v>2</v>
          </cell>
          <cell r="I10">
            <v>27.28</v>
          </cell>
        </row>
        <row r="11">
          <cell r="E11">
            <v>300013390</v>
          </cell>
          <cell r="F11" t="str">
            <v>Vožtuvas atbulinis (E175 sb) GOST 2610</v>
          </cell>
          <cell r="G11" t="str">
            <v>VNT</v>
          </cell>
          <cell r="H11">
            <v>1</v>
          </cell>
          <cell r="I11">
            <v>22.52</v>
          </cell>
        </row>
        <row r="12">
          <cell r="E12">
            <v>300001978</v>
          </cell>
          <cell r="F12" t="str">
            <v>Čiaupas vandens išleidimo d.v. 1050A</v>
          </cell>
          <cell r="G12" t="str">
            <v>VNT</v>
          </cell>
          <cell r="H12">
            <v>10</v>
          </cell>
          <cell r="I12">
            <v>33.83</v>
          </cell>
        </row>
        <row r="13">
          <cell r="E13">
            <v>300000157</v>
          </cell>
          <cell r="F13" t="str">
            <v>Čiaupas skiriamasis Nr.372 (4300)</v>
          </cell>
          <cell r="G13" t="str">
            <v>VNT</v>
          </cell>
          <cell r="H13">
            <v>9</v>
          </cell>
          <cell r="I13">
            <v>18.100000000000001</v>
          </cell>
        </row>
        <row r="14">
          <cell r="E14">
            <v>300000160</v>
          </cell>
          <cell r="F14" t="str">
            <v>Čiaupas skiriamasis Nr.383 (4302)</v>
          </cell>
          <cell r="G14" t="str">
            <v>VNT</v>
          </cell>
          <cell r="H14">
            <v>30</v>
          </cell>
          <cell r="I14">
            <v>33.6</v>
          </cell>
        </row>
        <row r="15">
          <cell r="E15">
            <v>300018815</v>
          </cell>
          <cell r="F15" t="str">
            <v>Vožtuvas 527B (stabd.sist)</v>
          </cell>
          <cell r="G15" t="str">
            <v>VNT</v>
          </cell>
          <cell r="H15">
            <v>1</v>
          </cell>
          <cell r="I15">
            <v>224</v>
          </cell>
        </row>
        <row r="16">
          <cell r="E16">
            <v>300000156</v>
          </cell>
          <cell r="F16" t="str">
            <v>Čiaupas galinis Nr.190 1 ¼’ (4304M)</v>
          </cell>
          <cell r="G16" t="str">
            <v>VNT</v>
          </cell>
          <cell r="H16">
            <v>4</v>
          </cell>
          <cell r="I16">
            <v>33.729999999999997</v>
          </cell>
        </row>
        <row r="17">
          <cell r="E17">
            <v>300000513</v>
          </cell>
          <cell r="F17" t="str">
            <v>Jutiklis ašidPozistorKVUnifElek ALT 005</v>
          </cell>
          <cell r="G17" t="str">
            <v>VNT</v>
          </cell>
          <cell r="H17">
            <v>196</v>
          </cell>
          <cell r="I17">
            <v>16.8</v>
          </cell>
        </row>
        <row r="18">
          <cell r="E18">
            <v>300002063</v>
          </cell>
          <cell r="F18" t="str">
            <v>Signalizatorius slėgio 115 (RA-2)</v>
          </cell>
          <cell r="G18" t="str">
            <v>VNT</v>
          </cell>
          <cell r="H18">
            <v>17</v>
          </cell>
          <cell r="I18">
            <v>79.52</v>
          </cell>
        </row>
        <row r="19">
          <cell r="E19">
            <v>300001985</v>
          </cell>
          <cell r="F19" t="str">
            <v>Relė pnefmatinė d.v. stabd. sistem. 404</v>
          </cell>
          <cell r="G19" t="str">
            <v>VNT</v>
          </cell>
          <cell r="H19">
            <v>5</v>
          </cell>
          <cell r="I19">
            <v>322.56</v>
          </cell>
        </row>
        <row r="20">
          <cell r="E20">
            <v>300001398</v>
          </cell>
          <cell r="F20" t="str">
            <v>Termojutiklis ašidKVUnifElek(ALT)393.000</v>
          </cell>
          <cell r="G20" t="str">
            <v>VNT</v>
          </cell>
          <cell r="H20">
            <v>255</v>
          </cell>
          <cell r="I20">
            <v>5.6</v>
          </cell>
        </row>
        <row r="21">
          <cell r="E21">
            <v>300023120</v>
          </cell>
          <cell r="F21" t="str">
            <v>Čiaupas mašinisto 395M-5-01 (U50V)</v>
          </cell>
          <cell r="G21" t="str">
            <v>VNT</v>
          </cell>
          <cell r="H21">
            <v>3</v>
          </cell>
          <cell r="I21">
            <v>896</v>
          </cell>
        </row>
        <row r="22">
          <cell r="E22">
            <v>300002059</v>
          </cell>
          <cell r="F22" t="str">
            <v>Jutiklis slėgio relės DEM105-01 110</v>
          </cell>
          <cell r="G22" t="str">
            <v>VNT</v>
          </cell>
          <cell r="H22">
            <v>11</v>
          </cell>
          <cell r="I22">
            <v>125.44</v>
          </cell>
        </row>
        <row r="23">
          <cell r="E23">
            <v>300023127</v>
          </cell>
          <cell r="F23" t="str">
            <v>Jutiklis slėgio rele DEM 105-01-200</v>
          </cell>
          <cell r="G23" t="str">
            <v>VNT</v>
          </cell>
          <cell r="H23">
            <v>11</v>
          </cell>
          <cell r="I23">
            <v>125.44</v>
          </cell>
        </row>
        <row r="24">
          <cell r="E24">
            <v>300029418</v>
          </cell>
          <cell r="F24" t="str">
            <v>Laikiklis StikloValytuvo SL-440B-5205010</v>
          </cell>
          <cell r="G24" t="str">
            <v>VNT</v>
          </cell>
          <cell r="H24">
            <v>6</v>
          </cell>
          <cell r="I24">
            <v>174.72</v>
          </cell>
        </row>
        <row r="25">
          <cell r="E25">
            <v>300014740</v>
          </cell>
          <cell r="F25" t="str">
            <v>Kamštis 92.37.330.0000.0 (CilindrCD-007)</v>
          </cell>
          <cell r="G25" t="str">
            <v>VNT</v>
          </cell>
          <cell r="H25">
            <v>172</v>
          </cell>
          <cell r="I25">
            <v>2.2400000000000002</v>
          </cell>
        </row>
        <row r="26">
          <cell r="E26">
            <v>300015264</v>
          </cell>
          <cell r="F26" t="str">
            <v>Reguliatorius spaudimo AK-11 BUZ</v>
          </cell>
          <cell r="G26" t="str">
            <v>VNT</v>
          </cell>
          <cell r="H26">
            <v>2</v>
          </cell>
          <cell r="I26">
            <v>156.80000000000001</v>
          </cell>
        </row>
        <row r="27">
          <cell r="E27">
            <v>300006302</v>
          </cell>
          <cell r="F27" t="str">
            <v>Valytuvas stiklo SL440E-5205010</v>
          </cell>
          <cell r="G27" t="str">
            <v>VNT</v>
          </cell>
          <cell r="H27">
            <v>8</v>
          </cell>
          <cell r="I27">
            <v>16.8</v>
          </cell>
        </row>
        <row r="28">
          <cell r="E28">
            <v>300029418</v>
          </cell>
          <cell r="F28" t="str">
            <v>Laikiklis StikloValytuvo SL-440B-5205010</v>
          </cell>
          <cell r="G28" t="str">
            <v>VNT</v>
          </cell>
          <cell r="H28">
            <v>72</v>
          </cell>
          <cell r="I28">
            <v>32.479999999999997</v>
          </cell>
        </row>
        <row r="29">
          <cell r="E29">
            <v>300001167</v>
          </cell>
          <cell r="F29" t="str">
            <v>Signalas garso (riedmenims)</v>
          </cell>
          <cell r="G29" t="str">
            <v>VNT</v>
          </cell>
          <cell r="H29">
            <v>2</v>
          </cell>
          <cell r="I29">
            <v>250.88</v>
          </cell>
        </row>
        <row r="30">
          <cell r="E30">
            <v>300021899</v>
          </cell>
          <cell r="F30" t="str">
            <v>Stiklas rifliotas TZ-220 GOST1663DR1Akur</v>
          </cell>
          <cell r="G30" t="str">
            <v>VNT</v>
          </cell>
          <cell r="H30">
            <v>42</v>
          </cell>
          <cell r="I30">
            <v>30.24</v>
          </cell>
        </row>
        <row r="31">
          <cell r="E31">
            <v>300018816</v>
          </cell>
          <cell r="F31" t="str">
            <v>Cilindras Y10.40.010</v>
          </cell>
          <cell r="G31" t="str">
            <v>VNT</v>
          </cell>
          <cell r="H31">
            <v>13</v>
          </cell>
          <cell r="I31">
            <v>190.4</v>
          </cell>
        </row>
        <row r="32">
          <cell r="E32">
            <v>300028080</v>
          </cell>
          <cell r="F32" t="str">
            <v>Vožtuvas tuščios eigos 1 ½“ 527.000-1</v>
          </cell>
          <cell r="G32" t="str">
            <v>VNT</v>
          </cell>
          <cell r="H32">
            <v>3</v>
          </cell>
          <cell r="I32">
            <v>616</v>
          </cell>
        </row>
        <row r="33">
          <cell r="E33">
            <v>300010447</v>
          </cell>
          <cell r="F33" t="str">
            <v>Autorėžimas 605</v>
          </cell>
          <cell r="G33" t="str">
            <v>VNT</v>
          </cell>
          <cell r="H33">
            <v>4</v>
          </cell>
          <cell r="I33">
            <v>840</v>
          </cell>
        </row>
        <row r="34">
          <cell r="E34">
            <v>300001243</v>
          </cell>
          <cell r="F34" t="str">
            <v>Spyruoklė 302.30.00.180</v>
          </cell>
          <cell r="G34" t="str">
            <v>VNT</v>
          </cell>
          <cell r="H34">
            <v>8</v>
          </cell>
          <cell r="I34">
            <v>134.4</v>
          </cell>
        </row>
        <row r="35">
          <cell r="E35">
            <v>300001255</v>
          </cell>
          <cell r="F35" t="str">
            <v>Spyruoklė išorinė 302.30.31.101</v>
          </cell>
          <cell r="G35" t="str">
            <v>VNT</v>
          </cell>
          <cell r="H35">
            <v>8</v>
          </cell>
          <cell r="I35">
            <v>280</v>
          </cell>
        </row>
        <row r="36">
          <cell r="E36">
            <v>300001270</v>
          </cell>
          <cell r="F36" t="str">
            <v>Spyruoklė vidurinė 302.30.31.102</v>
          </cell>
          <cell r="G36" t="str">
            <v>VNT</v>
          </cell>
          <cell r="H36">
            <v>8</v>
          </cell>
          <cell r="I36">
            <v>168</v>
          </cell>
        </row>
        <row r="37">
          <cell r="E37">
            <v>300000011</v>
          </cell>
          <cell r="F37" t="str">
            <v>Amortizatorius 116.30.00.011</v>
          </cell>
          <cell r="G37" t="str">
            <v>VNT</v>
          </cell>
          <cell r="H37">
            <v>504</v>
          </cell>
          <cell r="I37">
            <v>4.3</v>
          </cell>
        </row>
        <row r="38">
          <cell r="E38">
            <v>300000012</v>
          </cell>
          <cell r="F38" t="str">
            <v>Amortizatorius 12.30.10.018</v>
          </cell>
          <cell r="G38" t="str">
            <v>VNT</v>
          </cell>
          <cell r="H38">
            <v>20</v>
          </cell>
          <cell r="I38">
            <v>10.39</v>
          </cell>
        </row>
        <row r="39">
          <cell r="E39">
            <v>300000019</v>
          </cell>
          <cell r="F39" t="str">
            <v>Amortizatorius šerdeso 62.00.25.011</v>
          </cell>
          <cell r="G39" t="str">
            <v>VNT</v>
          </cell>
          <cell r="H39">
            <v>23</v>
          </cell>
          <cell r="I39">
            <v>88.07</v>
          </cell>
        </row>
        <row r="40">
          <cell r="E40">
            <v>300000018</v>
          </cell>
          <cell r="F40" t="str">
            <v>Amortizatorius 62.30.30.020</v>
          </cell>
          <cell r="G40" t="str">
            <v>VNT</v>
          </cell>
          <cell r="H40">
            <v>110</v>
          </cell>
          <cell r="I40">
            <v>7.95</v>
          </cell>
        </row>
        <row r="41">
          <cell r="E41">
            <v>300000909</v>
          </cell>
          <cell r="F41" t="str">
            <v>Detalė guminė profilis NT-8</v>
          </cell>
          <cell r="G41" t="str">
            <v>KG</v>
          </cell>
          <cell r="H41">
            <v>16</v>
          </cell>
          <cell r="I41">
            <v>4.83</v>
          </cell>
        </row>
        <row r="42">
          <cell r="E42">
            <v>300000910</v>
          </cell>
          <cell r="F42" t="str">
            <v>Detalė guminė profilis NT-9</v>
          </cell>
          <cell r="G42" t="str">
            <v>KG</v>
          </cell>
          <cell r="H42">
            <v>38</v>
          </cell>
          <cell r="I42">
            <v>2.09</v>
          </cell>
        </row>
        <row r="43">
          <cell r="E43">
            <v>300018819</v>
          </cell>
          <cell r="F43" t="str">
            <v>Detalė guminė profiliuotis PR-308</v>
          </cell>
          <cell r="G43" t="str">
            <v>KG</v>
          </cell>
          <cell r="H43">
            <v>26</v>
          </cell>
          <cell r="I43">
            <v>4.4800000000000004</v>
          </cell>
        </row>
        <row r="44">
          <cell r="E44">
            <v>300000915</v>
          </cell>
          <cell r="F44" t="str">
            <v>Detalė guminė profilis PR-317</v>
          </cell>
          <cell r="G44" t="str">
            <v>KG</v>
          </cell>
          <cell r="H44">
            <v>26</v>
          </cell>
          <cell r="I44">
            <v>4.4800000000000004</v>
          </cell>
        </row>
        <row r="45">
          <cell r="E45">
            <v>300000916</v>
          </cell>
          <cell r="F45" t="str">
            <v>Detalė guminė profilis PR-329</v>
          </cell>
          <cell r="G45" t="str">
            <v>KG</v>
          </cell>
          <cell r="H45">
            <v>116</v>
          </cell>
          <cell r="I45">
            <v>4.4800000000000004</v>
          </cell>
        </row>
        <row r="46">
          <cell r="E46">
            <v>300000917</v>
          </cell>
          <cell r="F46" t="str">
            <v>Detalė guminė profilis PR-409A</v>
          </cell>
          <cell r="G46" t="str">
            <v>KG</v>
          </cell>
          <cell r="H46">
            <v>112</v>
          </cell>
          <cell r="I46">
            <v>4.4800000000000004</v>
          </cell>
        </row>
        <row r="47">
          <cell r="E47">
            <v>300000918</v>
          </cell>
          <cell r="F47" t="str">
            <v>Detalė guminė profilis PR-418</v>
          </cell>
          <cell r="G47" t="str">
            <v>KG</v>
          </cell>
          <cell r="H47">
            <v>16</v>
          </cell>
          <cell r="I47">
            <v>4.4800000000000004</v>
          </cell>
        </row>
        <row r="48">
          <cell r="E48">
            <v>300001879</v>
          </cell>
          <cell r="F48" t="str">
            <v>Gaminys sandarinimui profilis PR-421</v>
          </cell>
          <cell r="G48" t="str">
            <v>KG</v>
          </cell>
          <cell r="H48">
            <v>30</v>
          </cell>
          <cell r="I48">
            <v>4.4800000000000004</v>
          </cell>
        </row>
        <row r="49">
          <cell r="E49">
            <v>300027638</v>
          </cell>
          <cell r="F49" t="str">
            <v>Gaminys sandarinimui profilis PR-429</v>
          </cell>
          <cell r="G49" t="str">
            <v>KG</v>
          </cell>
          <cell r="H49">
            <v>30</v>
          </cell>
          <cell r="I49">
            <v>4.4800000000000004</v>
          </cell>
        </row>
        <row r="50">
          <cell r="E50">
            <v>300018195</v>
          </cell>
          <cell r="F50" t="str">
            <v>Gaminys sandarinimui profilis PR-430</v>
          </cell>
          <cell r="G50" t="str">
            <v>VNT</v>
          </cell>
          <cell r="H50">
            <v>30</v>
          </cell>
          <cell r="I50">
            <v>5.17</v>
          </cell>
        </row>
        <row r="51">
          <cell r="E51">
            <v>300018193</v>
          </cell>
          <cell r="F51" t="str">
            <v>Stiklas priekinis DR1A 695-520 3010B</v>
          </cell>
          <cell r="G51" t="str">
            <v>VNT</v>
          </cell>
          <cell r="H51">
            <v>7</v>
          </cell>
          <cell r="I51">
            <v>112</v>
          </cell>
        </row>
        <row r="52">
          <cell r="E52">
            <v>300018194</v>
          </cell>
          <cell r="F52" t="str">
            <v>Stiklas priekinis DR1A 695-520 3011B</v>
          </cell>
          <cell r="G52" t="str">
            <v>VNT</v>
          </cell>
          <cell r="H52">
            <v>7</v>
          </cell>
          <cell r="I52">
            <v>112</v>
          </cell>
        </row>
        <row r="53">
          <cell r="E53">
            <v>300010291</v>
          </cell>
          <cell r="F53" t="str">
            <v>Stiklas priekinis mašinisto kab ER2T-1</v>
          </cell>
          <cell r="G53" t="str">
            <v>VNT</v>
          </cell>
          <cell r="H53">
            <v>10</v>
          </cell>
          <cell r="I53">
            <v>649.6</v>
          </cell>
        </row>
        <row r="54">
          <cell r="E54">
            <v>300002284</v>
          </cell>
          <cell r="F54" t="str">
            <v>Baterija akumuliatorinė 48TN450</v>
          </cell>
          <cell r="G54" t="str">
            <v>KOM</v>
          </cell>
          <cell r="H54">
            <v>7</v>
          </cell>
          <cell r="I54">
            <v>6160</v>
          </cell>
        </row>
        <row r="55">
          <cell r="E55">
            <v>300015552</v>
          </cell>
          <cell r="F55" t="str">
            <v>Komplektas12900002810A hidropavaros</v>
          </cell>
          <cell r="G55" t="str">
            <v>VNT</v>
          </cell>
          <cell r="H55">
            <v>5</v>
          </cell>
          <cell r="I55">
            <v>179.2</v>
          </cell>
        </row>
        <row r="56">
          <cell r="E56">
            <v>300015554</v>
          </cell>
          <cell r="F56" t="str">
            <v>Komplektas filtr.17200015710A hidrostati</v>
          </cell>
          <cell r="G56" t="str">
            <v>VNT</v>
          </cell>
          <cell r="H56">
            <v>5</v>
          </cell>
          <cell r="I56">
            <v>179.2</v>
          </cell>
        </row>
        <row r="57">
          <cell r="E57">
            <v>300002644</v>
          </cell>
          <cell r="F57" t="str">
            <v>Komplektas dyz. var. aptarn. W3 apimtyje</v>
          </cell>
          <cell r="G57" t="str">
            <v>KOM</v>
          </cell>
          <cell r="H57">
            <v>19</v>
          </cell>
          <cell r="I57">
            <v>112</v>
          </cell>
        </row>
        <row r="58">
          <cell r="E58">
            <v>300002645</v>
          </cell>
          <cell r="F58" t="str">
            <v>Komplektas dyz. var. aptarn. W4 apimtyje</v>
          </cell>
          <cell r="G58" t="str">
            <v>KOM</v>
          </cell>
          <cell r="H58">
            <v>19</v>
          </cell>
          <cell r="I58">
            <v>952</v>
          </cell>
        </row>
        <row r="59">
          <cell r="E59">
            <v>300002806</v>
          </cell>
          <cell r="F59" t="str">
            <v>Elementas filtravimoTepFiltro 5501800016</v>
          </cell>
          <cell r="G59" t="str">
            <v>VNT</v>
          </cell>
          <cell r="H59">
            <v>123</v>
          </cell>
          <cell r="I59">
            <v>37.630000000000003</v>
          </cell>
        </row>
        <row r="60">
          <cell r="E60">
            <v>300028768</v>
          </cell>
          <cell r="F60" t="str">
            <v>Keitiklis įtampos110VDC/50VDC500W MEANDR</v>
          </cell>
          <cell r="G60" t="str">
            <v>VNT</v>
          </cell>
          <cell r="H60">
            <v>2</v>
          </cell>
          <cell r="I60">
            <v>1680</v>
          </cell>
        </row>
        <row r="61">
          <cell r="E61">
            <v>300027419</v>
          </cell>
          <cell r="F61" t="str">
            <v>Relė kombinuota KRM 95 TU25-02.300024-80</v>
          </cell>
          <cell r="G61" t="str">
            <v>VNT</v>
          </cell>
          <cell r="H61">
            <v>7</v>
          </cell>
          <cell r="I61">
            <v>369.6</v>
          </cell>
        </row>
        <row r="62">
          <cell r="E62">
            <v>300001647</v>
          </cell>
          <cell r="F62" t="str">
            <v>Vožtuvas elPneumoAKVKVent VV-32 110V</v>
          </cell>
          <cell r="G62" t="str">
            <v>VNT</v>
          </cell>
          <cell r="H62">
            <v>11</v>
          </cell>
          <cell r="I62">
            <v>33.6</v>
          </cell>
        </row>
        <row r="63">
          <cell r="E63">
            <v>300018529</v>
          </cell>
          <cell r="F63" t="str">
            <v>Daviklis gaisro FEFH2000-90ºC</v>
          </cell>
          <cell r="G63" t="str">
            <v>VNT</v>
          </cell>
          <cell r="H63">
            <v>4</v>
          </cell>
          <cell r="I63">
            <v>112</v>
          </cell>
        </row>
        <row r="64">
          <cell r="E64">
            <v>300018528</v>
          </cell>
          <cell r="F64" t="str">
            <v>Daviklis gaisro FEHBR2000-75ºC</v>
          </cell>
          <cell r="G64" t="str">
            <v>VNT</v>
          </cell>
          <cell r="H64">
            <v>4</v>
          </cell>
          <cell r="I64">
            <v>112</v>
          </cell>
        </row>
        <row r="65">
          <cell r="E65">
            <v>300018527</v>
          </cell>
          <cell r="F65" t="str">
            <v>Daviklis gaisro FEO2000</v>
          </cell>
          <cell r="G65" t="str">
            <v>VNT</v>
          </cell>
          <cell r="H65">
            <v>7</v>
          </cell>
          <cell r="I65">
            <v>168</v>
          </cell>
        </row>
        <row r="66">
          <cell r="E66">
            <v>300018537</v>
          </cell>
          <cell r="F66" t="str">
            <v>Termostatas korpuse TK24-00-2-110ºC±3%</v>
          </cell>
          <cell r="G66" t="str">
            <v>VNT</v>
          </cell>
          <cell r="H66">
            <v>6</v>
          </cell>
          <cell r="I66">
            <v>168</v>
          </cell>
        </row>
        <row r="67">
          <cell r="E67">
            <v>300009422</v>
          </cell>
          <cell r="F67" t="str">
            <v>Relė TRPU-4.4 110V</v>
          </cell>
          <cell r="G67" t="str">
            <v>VNT</v>
          </cell>
          <cell r="H67">
            <v>13</v>
          </cell>
          <cell r="I67">
            <v>95.2</v>
          </cell>
        </row>
        <row r="68">
          <cell r="E68">
            <v>300009422</v>
          </cell>
          <cell r="F68" t="str">
            <v>Relė TRPU-4.4 110V</v>
          </cell>
          <cell r="G68" t="str">
            <v>VNT</v>
          </cell>
          <cell r="H68">
            <v>13</v>
          </cell>
          <cell r="I68">
            <v>100.8</v>
          </cell>
        </row>
        <row r="69">
          <cell r="E69">
            <v>300002066</v>
          </cell>
          <cell r="F69" t="str">
            <v>Relė TRPU-1-413 UHL3 50V 6A</v>
          </cell>
          <cell r="G69" t="str">
            <v>VNT</v>
          </cell>
          <cell r="H69">
            <v>14</v>
          </cell>
          <cell r="I69">
            <v>95.2</v>
          </cell>
        </row>
        <row r="70">
          <cell r="E70">
            <v>300002567</v>
          </cell>
          <cell r="F70" t="str">
            <v>Keitiklis P15018F1 0-20MA/0-10V DC</v>
          </cell>
          <cell r="G70" t="str">
            <v>VNT</v>
          </cell>
          <cell r="H70">
            <v>7</v>
          </cell>
          <cell r="I70">
            <v>313.60000000000002</v>
          </cell>
        </row>
        <row r="71">
          <cell r="E71">
            <v>300023217</v>
          </cell>
          <cell r="F71" t="str">
            <v>Keitiklis P15036F1 (0-10VDC/0-20MA)</v>
          </cell>
          <cell r="G71" t="str">
            <v>VNT</v>
          </cell>
          <cell r="H71">
            <v>7</v>
          </cell>
          <cell r="I71">
            <v>313.60000000000002</v>
          </cell>
        </row>
        <row r="72">
          <cell r="E72">
            <v>300000196</v>
          </cell>
          <cell r="F72" t="str">
            <v>Diafragma guminė A.k.v.sant.(V) 5435169</v>
          </cell>
          <cell r="G72" t="str">
            <v>VNT</v>
          </cell>
          <cell r="H72">
            <v>11</v>
          </cell>
          <cell r="I72">
            <v>14.56</v>
          </cell>
        </row>
        <row r="73">
          <cell r="E73">
            <v>300001654</v>
          </cell>
          <cell r="F73" t="str">
            <v>Žarna guminė A.k.v.sant.(V) 5435181</v>
          </cell>
          <cell r="G73" t="str">
            <v>VNT</v>
          </cell>
          <cell r="H73">
            <v>11</v>
          </cell>
          <cell r="I73">
            <v>11.2</v>
          </cell>
        </row>
        <row r="74">
          <cell r="E74">
            <v>300001644</v>
          </cell>
          <cell r="F74" t="str">
            <v>Vožtuvas vandens A.k.v.sant.(V) 5774002</v>
          </cell>
          <cell r="G74" t="str">
            <v>VNT</v>
          </cell>
          <cell r="H74">
            <v>1</v>
          </cell>
          <cell r="I74">
            <v>85.12</v>
          </cell>
        </row>
        <row r="75">
          <cell r="E75">
            <v>300002613</v>
          </cell>
          <cell r="F75" t="str">
            <v>Diafragma 5774400</v>
          </cell>
          <cell r="G75" t="str">
            <v>VNT</v>
          </cell>
          <cell r="H75">
            <v>12</v>
          </cell>
          <cell r="I75">
            <v>3.36</v>
          </cell>
        </row>
        <row r="76">
          <cell r="E76">
            <v>300001637</v>
          </cell>
          <cell r="F76" t="str">
            <v>Vožtuvas perėjimo A.k.v.sant.(V) 5774903</v>
          </cell>
          <cell r="G76" t="str">
            <v>VNT</v>
          </cell>
          <cell r="H76">
            <v>2</v>
          </cell>
          <cell r="I76">
            <v>61.6</v>
          </cell>
        </row>
        <row r="77">
          <cell r="E77">
            <v>300001645</v>
          </cell>
          <cell r="F77" t="str">
            <v>Vožtuvas vandens A.k.v.sant.(V) 5959902</v>
          </cell>
          <cell r="G77" t="str">
            <v>VNT</v>
          </cell>
          <cell r="H77">
            <v>1</v>
          </cell>
          <cell r="I77">
            <v>10.08</v>
          </cell>
        </row>
        <row r="78">
          <cell r="E78">
            <v>300001759</v>
          </cell>
          <cell r="F78" t="str">
            <v>Siurblys vandens AKVSant(V)24v,007KW,3A</v>
          </cell>
          <cell r="G78" t="str">
            <v>VNT</v>
          </cell>
          <cell r="H78">
            <v>5</v>
          </cell>
          <cell r="I78">
            <v>929.6</v>
          </cell>
        </row>
        <row r="79">
          <cell r="E79">
            <v>300000141</v>
          </cell>
          <cell r="F79" t="str">
            <v>Blokas valdymPneumat A.k.v.sant(V)577550</v>
          </cell>
          <cell r="G79" t="str">
            <v>VNT</v>
          </cell>
          <cell r="H79">
            <v>2</v>
          </cell>
          <cell r="I79">
            <v>313.04000000000002</v>
          </cell>
        </row>
        <row r="80">
          <cell r="E80">
            <v>300017807</v>
          </cell>
          <cell r="F80" t="str">
            <v>Vožtuvas el.magnet.vakuum.3/2,G1/8,24VDC</v>
          </cell>
          <cell r="G80" t="str">
            <v>VNT</v>
          </cell>
          <cell r="H80">
            <v>1</v>
          </cell>
          <cell r="I80">
            <v>152.32</v>
          </cell>
        </row>
        <row r="81">
          <cell r="E81">
            <v>300002575</v>
          </cell>
          <cell r="F81" t="str">
            <v>Ežektorius MLE 125H 5406130 VAK.TUAL.</v>
          </cell>
          <cell r="G81" t="str">
            <v>VNT</v>
          </cell>
          <cell r="H81">
            <v>4</v>
          </cell>
          <cell r="I81">
            <v>1344</v>
          </cell>
        </row>
        <row r="82">
          <cell r="E82">
            <v>300027609</v>
          </cell>
          <cell r="F82" t="str">
            <v>Komplek.rem.tual.Semivac Mini 16100Y6</v>
          </cell>
          <cell r="G82" t="str">
            <v>KOM</v>
          </cell>
          <cell r="H82">
            <v>4</v>
          </cell>
          <cell r="I82">
            <v>1400</v>
          </cell>
        </row>
        <row r="83">
          <cell r="E83">
            <v>300000571</v>
          </cell>
          <cell r="F83" t="str">
            <v>Kištukas ŠU-206V 6TR.209.040</v>
          </cell>
          <cell r="G83" t="str">
            <v>VNT</v>
          </cell>
          <cell r="H83">
            <v>5</v>
          </cell>
          <cell r="I83">
            <v>2016</v>
          </cell>
        </row>
        <row r="84">
          <cell r="E84">
            <v>300005961</v>
          </cell>
          <cell r="F84" t="str">
            <v>Ritė priėmimo KPU-1 36828-201-00</v>
          </cell>
          <cell r="G84" t="str">
            <v>VNT</v>
          </cell>
          <cell r="H84">
            <v>9</v>
          </cell>
          <cell r="I84">
            <v>537.6</v>
          </cell>
        </row>
        <row r="85">
          <cell r="E85">
            <v>300001892</v>
          </cell>
          <cell r="F85" t="str">
            <v>Antgalis k.v. stabd. sist. 216.1495B</v>
          </cell>
          <cell r="G85" t="str">
            <v>VNT</v>
          </cell>
          <cell r="H85">
            <v>16</v>
          </cell>
          <cell r="I85">
            <v>8.36</v>
          </cell>
        </row>
        <row r="86">
          <cell r="E86">
            <v>300000267</v>
          </cell>
          <cell r="F86" t="str">
            <v>Gaubtuvėlis tink.k.v.stabd.sist216.14975</v>
          </cell>
          <cell r="G86" t="str">
            <v>VNT</v>
          </cell>
          <cell r="H86">
            <v>112</v>
          </cell>
          <cell r="I86">
            <v>0.52</v>
          </cell>
        </row>
        <row r="87">
          <cell r="E87">
            <v>300000242</v>
          </cell>
          <cell r="F87" t="str">
            <v>Filtras k.v.stabd.sist.292.016</v>
          </cell>
          <cell r="G87" t="str">
            <v>VNT</v>
          </cell>
          <cell r="H87">
            <v>28</v>
          </cell>
          <cell r="I87">
            <v>0.56999999999999995</v>
          </cell>
        </row>
        <row r="88">
          <cell r="E88">
            <v>300000243</v>
          </cell>
          <cell r="F88" t="str">
            <v>Filtras k.v.stabd.sist.292.023</v>
          </cell>
          <cell r="G88" t="str">
            <v>VNT</v>
          </cell>
          <cell r="H88">
            <v>26</v>
          </cell>
          <cell r="I88">
            <v>2.35</v>
          </cell>
        </row>
        <row r="89">
          <cell r="E89">
            <v>300016726</v>
          </cell>
          <cell r="F89" t="str">
            <v>Žiedas 4301.00.09 (čiaupas 4302)</v>
          </cell>
          <cell r="G89" t="str">
            <v>VNT</v>
          </cell>
          <cell r="H89">
            <v>84</v>
          </cell>
          <cell r="I89">
            <v>1.48</v>
          </cell>
        </row>
        <row r="90">
          <cell r="E90">
            <v>300016725</v>
          </cell>
          <cell r="F90" t="str">
            <v>Štuceris 4302.00.19 (čiaupas 4302)</v>
          </cell>
          <cell r="G90" t="str">
            <v>VNT</v>
          </cell>
          <cell r="H90">
            <v>4</v>
          </cell>
          <cell r="I90">
            <v>0.75</v>
          </cell>
        </row>
        <row r="91">
          <cell r="E91">
            <v>300023118</v>
          </cell>
          <cell r="F91" t="str">
            <v>Skriejiklis 4304.02.12</v>
          </cell>
          <cell r="G91" t="str">
            <v>VNT</v>
          </cell>
          <cell r="H91">
            <v>36</v>
          </cell>
          <cell r="I91">
            <v>10.08</v>
          </cell>
        </row>
        <row r="92">
          <cell r="E92">
            <v>300019038</v>
          </cell>
          <cell r="F92" t="str">
            <v>Tarpiklis 4314.00.07</v>
          </cell>
          <cell r="G92" t="str">
            <v>VNT</v>
          </cell>
          <cell r="H92">
            <v>82</v>
          </cell>
          <cell r="I92">
            <v>0.18</v>
          </cell>
        </row>
        <row r="93">
          <cell r="E93">
            <v>300019037</v>
          </cell>
          <cell r="F93" t="str">
            <v>Vožtuvas 4314.01.00</v>
          </cell>
          <cell r="G93" t="str">
            <v>VNT</v>
          </cell>
          <cell r="H93">
            <v>32</v>
          </cell>
          <cell r="I93">
            <v>0.38</v>
          </cell>
        </row>
        <row r="94">
          <cell r="E94">
            <v>300012967</v>
          </cell>
          <cell r="F94" t="str">
            <v>Žiedas 016.020.25.2.3 stab.sist.Kr.4304M</v>
          </cell>
          <cell r="G94" t="str">
            <v>VNT</v>
          </cell>
          <cell r="H94">
            <v>100</v>
          </cell>
          <cell r="I94">
            <v>1.62</v>
          </cell>
        </row>
        <row r="95">
          <cell r="E95">
            <v>300012968</v>
          </cell>
          <cell r="F95" t="str">
            <v>Žiedas 032.035.19.2.3 stab.sist.Kr.4304M</v>
          </cell>
          <cell r="G95" t="str">
            <v>VNT</v>
          </cell>
          <cell r="H95">
            <v>170</v>
          </cell>
          <cell r="I95">
            <v>0.37</v>
          </cell>
        </row>
        <row r="96">
          <cell r="E96">
            <v>300000766</v>
          </cell>
          <cell r="F96" t="str">
            <v>Manžetas k.v.stabd.sist 508.12A G3PT</v>
          </cell>
          <cell r="G96" t="str">
            <v>VNT</v>
          </cell>
          <cell r="H96">
            <v>360</v>
          </cell>
          <cell r="I96">
            <v>0.22</v>
          </cell>
        </row>
        <row r="97">
          <cell r="E97">
            <v>300005719</v>
          </cell>
          <cell r="F97" t="str">
            <v>Manžetas 511-06A</v>
          </cell>
          <cell r="G97" t="str">
            <v>VNT</v>
          </cell>
          <cell r="H97">
            <v>50</v>
          </cell>
          <cell r="I97">
            <v>25.95</v>
          </cell>
        </row>
        <row r="98">
          <cell r="E98">
            <v>300001949</v>
          </cell>
          <cell r="F98" t="str">
            <v>Tarpiklis d.v. stabd. sist. 170.01A2</v>
          </cell>
          <cell r="G98" t="str">
            <v>VNT</v>
          </cell>
          <cell r="H98">
            <v>76</v>
          </cell>
          <cell r="I98">
            <v>2.74</v>
          </cell>
        </row>
        <row r="99">
          <cell r="E99">
            <v>300015481</v>
          </cell>
          <cell r="F99" t="str">
            <v>Tarpinė 216.1496</v>
          </cell>
          <cell r="G99" t="str">
            <v>VNT</v>
          </cell>
          <cell r="H99">
            <v>150</v>
          </cell>
          <cell r="I99">
            <v>0.56000000000000005</v>
          </cell>
        </row>
        <row r="100">
          <cell r="E100">
            <v>300002583</v>
          </cell>
          <cell r="F100" t="str">
            <v>Tarpiklis 216.1916A</v>
          </cell>
          <cell r="G100" t="str">
            <v>VNT</v>
          </cell>
          <cell r="H100">
            <v>90</v>
          </cell>
          <cell r="I100">
            <v>1.86</v>
          </cell>
        </row>
        <row r="101">
          <cell r="E101">
            <v>300024635</v>
          </cell>
          <cell r="F101" t="str">
            <v>Tarpiklis k.v.stabd.sist.305.049</v>
          </cell>
          <cell r="G101" t="str">
            <v>VNT</v>
          </cell>
          <cell r="H101">
            <v>40</v>
          </cell>
          <cell r="I101">
            <v>8.9600000000000009</v>
          </cell>
        </row>
        <row r="102">
          <cell r="E102">
            <v>300001343</v>
          </cell>
          <cell r="F102" t="str">
            <v>Tarpiklis 305.186</v>
          </cell>
          <cell r="G102" t="str">
            <v>VNT</v>
          </cell>
          <cell r="H102">
            <v>80</v>
          </cell>
          <cell r="I102">
            <v>0.99</v>
          </cell>
        </row>
        <row r="103">
          <cell r="E103">
            <v>300002222</v>
          </cell>
          <cell r="F103" t="str">
            <v>Tarpiklis stabd. sist. 163.02.03</v>
          </cell>
          <cell r="G103" t="str">
            <v>VNT</v>
          </cell>
          <cell r="H103">
            <v>140</v>
          </cell>
          <cell r="I103">
            <v>1.1200000000000001</v>
          </cell>
        </row>
        <row r="104">
          <cell r="E104">
            <v>300001344</v>
          </cell>
          <cell r="F104" t="str">
            <v>Tarpiklis 316.30.40.161</v>
          </cell>
          <cell r="G104" t="str">
            <v>VNT</v>
          </cell>
          <cell r="H104">
            <v>300</v>
          </cell>
          <cell r="I104">
            <v>0.49</v>
          </cell>
        </row>
        <row r="105">
          <cell r="E105">
            <v>300001980</v>
          </cell>
          <cell r="F105" t="str">
            <v>Tarpiklis d.v. stab. cilindr. 508.08</v>
          </cell>
          <cell r="G105" t="str">
            <v>VNT</v>
          </cell>
          <cell r="H105">
            <v>32</v>
          </cell>
          <cell r="I105">
            <v>1.67</v>
          </cell>
        </row>
        <row r="106">
          <cell r="E106">
            <v>300018237</v>
          </cell>
          <cell r="F106" t="str">
            <v>Riebokšlis CD-021</v>
          </cell>
          <cell r="G106" t="str">
            <v>VNT</v>
          </cell>
          <cell r="H106">
            <v>600</v>
          </cell>
          <cell r="I106">
            <v>1.68</v>
          </cell>
        </row>
        <row r="107">
          <cell r="E107">
            <v>300001346</v>
          </cell>
          <cell r="F107" t="str">
            <v>Tarpiklis CD-206 durų cilindro CD-007</v>
          </cell>
          <cell r="G107" t="str">
            <v>VNT</v>
          </cell>
          <cell r="H107">
            <v>600</v>
          </cell>
          <cell r="I107">
            <v>0.45</v>
          </cell>
        </row>
        <row r="108">
          <cell r="E108">
            <v>300001347</v>
          </cell>
          <cell r="F108" t="str">
            <v>Tarpiklis CD-237 durų cilindro CD-007</v>
          </cell>
          <cell r="G108" t="str">
            <v>VNT</v>
          </cell>
          <cell r="H108">
            <v>340</v>
          </cell>
          <cell r="I108">
            <v>0.5</v>
          </cell>
        </row>
        <row r="109">
          <cell r="E109">
            <v>300016727</v>
          </cell>
          <cell r="F109" t="str">
            <v>Tarpiklis 4301.00.013 (čiaupas 4302)</v>
          </cell>
          <cell r="G109" t="str">
            <v>VNT</v>
          </cell>
          <cell r="H109">
            <v>28</v>
          </cell>
          <cell r="I109">
            <v>4.33</v>
          </cell>
        </row>
        <row r="110">
          <cell r="E110">
            <v>300026569</v>
          </cell>
          <cell r="F110" t="str">
            <v>Sandariklis 4315.00.04</v>
          </cell>
          <cell r="G110" t="str">
            <v>VNT</v>
          </cell>
          <cell r="H110">
            <v>10</v>
          </cell>
          <cell r="I110">
            <v>0.49</v>
          </cell>
        </row>
        <row r="111">
          <cell r="E111">
            <v>300016728</v>
          </cell>
          <cell r="F111" t="str">
            <v>Tarpiklis 4301.00.014 (čiaupas 4302)</v>
          </cell>
          <cell r="G111" t="str">
            <v>VNT</v>
          </cell>
          <cell r="H111">
            <v>28</v>
          </cell>
          <cell r="I111">
            <v>1.48</v>
          </cell>
        </row>
        <row r="112">
          <cell r="E112">
            <v>300014947</v>
          </cell>
          <cell r="F112" t="str">
            <v>Vožtuvas ZPK(5-1) (Dr1A pnefm.)</v>
          </cell>
          <cell r="G112" t="str">
            <v>VNT</v>
          </cell>
          <cell r="H112">
            <v>2</v>
          </cell>
          <cell r="I112">
            <v>44.8</v>
          </cell>
        </row>
        <row r="113">
          <cell r="E113">
            <v>300000898</v>
          </cell>
          <cell r="F113" t="str">
            <v>Poveržlė k.v.stabd.sist.188.45</v>
          </cell>
          <cell r="G113" t="str">
            <v>VNT</v>
          </cell>
          <cell r="H113">
            <v>60</v>
          </cell>
          <cell r="I113">
            <v>1.28</v>
          </cell>
        </row>
        <row r="114">
          <cell r="E114">
            <v>300003100</v>
          </cell>
          <cell r="F114" t="str">
            <v>Vožtuvas max slėgio 3MD (3-1GOST 2610)</v>
          </cell>
          <cell r="G114" t="str">
            <v>VNT</v>
          </cell>
          <cell r="H114">
            <v>8</v>
          </cell>
          <cell r="I114">
            <v>168</v>
          </cell>
        </row>
        <row r="115">
          <cell r="E115">
            <v>300030709</v>
          </cell>
          <cell r="F115" t="str">
            <v>Hydslop horiz 401300001544SACHS (Ra-2)</v>
          </cell>
          <cell r="G115" t="str">
            <v>VNT</v>
          </cell>
          <cell r="H115">
            <v>4</v>
          </cell>
          <cell r="I115">
            <v>340.01</v>
          </cell>
        </row>
        <row r="116">
          <cell r="E116">
            <v>300030710</v>
          </cell>
          <cell r="F116" t="str">
            <v>Hydslop centr 401300001097SACHS (Ra-2)</v>
          </cell>
          <cell r="G116" t="str">
            <v>VNT</v>
          </cell>
          <cell r="H116">
            <v>4</v>
          </cell>
          <cell r="I116">
            <v>318.81</v>
          </cell>
        </row>
        <row r="117">
          <cell r="E117">
            <v>300030711</v>
          </cell>
          <cell r="F117" t="str">
            <v>Hydslop virpes 401300001096SACHS (Ra-2)</v>
          </cell>
          <cell r="G117" t="str">
            <v>VNT</v>
          </cell>
          <cell r="H117">
            <v>8</v>
          </cell>
          <cell r="I117">
            <v>354.33</v>
          </cell>
        </row>
        <row r="118">
          <cell r="E118">
            <v>300016866</v>
          </cell>
          <cell r="F118" t="str">
            <v>Siurblys U4814 Webasto DVW 300.59</v>
          </cell>
          <cell r="G118" t="str">
            <v>VNT</v>
          </cell>
          <cell r="H118">
            <v>1</v>
          </cell>
          <cell r="I118">
            <v>280</v>
          </cell>
        </row>
        <row r="119">
          <cell r="E119">
            <v>300015291</v>
          </cell>
          <cell r="F119" t="str">
            <v>Velenas kardaninis MT-2201010-20 (RA-2)</v>
          </cell>
          <cell r="G119" t="str">
            <v>VNT</v>
          </cell>
          <cell r="H119">
            <v>5</v>
          </cell>
          <cell r="I119">
            <v>784</v>
          </cell>
        </row>
        <row r="120">
          <cell r="E120">
            <v>300015290</v>
          </cell>
          <cell r="F120" t="str">
            <v>Velenas kardaninis MT-2201010-10 (RA2)</v>
          </cell>
          <cell r="G120" t="str">
            <v>VNT</v>
          </cell>
          <cell r="H120">
            <v>5</v>
          </cell>
          <cell r="I120">
            <v>784</v>
          </cell>
        </row>
        <row r="121">
          <cell r="E121">
            <v>300027463</v>
          </cell>
          <cell r="F121" t="str">
            <v>Perjungiklis 2PNPT-15K 7ŠO.360.000</v>
          </cell>
          <cell r="G121" t="str">
            <v>VNT</v>
          </cell>
          <cell r="H121">
            <v>4</v>
          </cell>
          <cell r="I121">
            <v>46.19</v>
          </cell>
        </row>
        <row r="122">
          <cell r="E122">
            <v>300019236</v>
          </cell>
          <cell r="F122" t="str">
            <v>Guolis ŠSP 50</v>
          </cell>
          <cell r="G122" t="str">
            <v>VNT</v>
          </cell>
          <cell r="H122">
            <v>4</v>
          </cell>
          <cell r="I122">
            <v>224</v>
          </cell>
        </row>
        <row r="123">
          <cell r="E123">
            <v>300015254</v>
          </cell>
          <cell r="F123" t="str">
            <v>Motoreduktorius 521.3730 (RA-2)</v>
          </cell>
          <cell r="G123" t="str">
            <v>VNT</v>
          </cell>
          <cell r="H123">
            <v>1</v>
          </cell>
          <cell r="I123">
            <v>349.84</v>
          </cell>
        </row>
        <row r="124">
          <cell r="E124">
            <v>300030706</v>
          </cell>
          <cell r="F124" t="str">
            <v>Plokštė keitiklio PČ3U1 PU1-5 (Ra-2)</v>
          </cell>
          <cell r="G124" t="str">
            <v>VNT</v>
          </cell>
          <cell r="H124">
            <v>3</v>
          </cell>
          <cell r="I124">
            <v>924</v>
          </cell>
        </row>
        <row r="125">
          <cell r="E125">
            <v>300015999</v>
          </cell>
          <cell r="F125" t="str">
            <v>Plokštė PR-4 keitiklio PČ3U1</v>
          </cell>
          <cell r="G125" t="str">
            <v>VNT</v>
          </cell>
          <cell r="H125">
            <v>3</v>
          </cell>
          <cell r="I125">
            <v>1361.92</v>
          </cell>
        </row>
        <row r="126">
          <cell r="E126">
            <v>300019279</v>
          </cell>
          <cell r="F126" t="str">
            <v>Užvalkas traukės 720.35.32.110 (RA-2)</v>
          </cell>
          <cell r="G126" t="str">
            <v>VNT</v>
          </cell>
          <cell r="H126">
            <v>40</v>
          </cell>
          <cell r="I126">
            <v>56</v>
          </cell>
        </row>
        <row r="127">
          <cell r="E127">
            <v>300017517</v>
          </cell>
          <cell r="F127" t="str">
            <v>Žiedas išspaudimo 720.31.42.183 (RA-2)</v>
          </cell>
          <cell r="G127" t="str">
            <v>VNT</v>
          </cell>
          <cell r="H127">
            <v>32</v>
          </cell>
          <cell r="I127">
            <v>11.2</v>
          </cell>
        </row>
        <row r="128">
          <cell r="E128">
            <v>300017518</v>
          </cell>
          <cell r="F128" t="str">
            <v>Žiedas  720.31.42.180.1 (RA-2)</v>
          </cell>
          <cell r="G128" t="str">
            <v>VNT</v>
          </cell>
          <cell r="H128">
            <v>32</v>
          </cell>
          <cell r="I128">
            <v>4.4800000000000004</v>
          </cell>
        </row>
        <row r="129">
          <cell r="E129">
            <v>300017523</v>
          </cell>
          <cell r="F129" t="str">
            <v>Spyruoklė 720.31.42.177.11 (RA-2)</v>
          </cell>
          <cell r="G129" t="str">
            <v>VNT</v>
          </cell>
          <cell r="H129">
            <v>20</v>
          </cell>
          <cell r="I129">
            <v>168</v>
          </cell>
        </row>
        <row r="130">
          <cell r="E130">
            <v>300017522</v>
          </cell>
          <cell r="F130" t="str">
            <v>Spyruoklė 720.31.42.176.11 (RA-2)</v>
          </cell>
          <cell r="G130" t="str">
            <v>VNT</v>
          </cell>
          <cell r="H130">
            <v>20</v>
          </cell>
          <cell r="I130">
            <v>224</v>
          </cell>
        </row>
        <row r="131">
          <cell r="E131">
            <v>300017521</v>
          </cell>
          <cell r="F131" t="str">
            <v>Tarpinė 720.31.42.172 (RA-2)</v>
          </cell>
          <cell r="G131" t="str">
            <v>VNT</v>
          </cell>
          <cell r="H131">
            <v>32</v>
          </cell>
          <cell r="I131">
            <v>5.6</v>
          </cell>
        </row>
        <row r="132">
          <cell r="E132">
            <v>300017520</v>
          </cell>
          <cell r="F132" t="str">
            <v>Spyruoklė 720.31.42.101.2 (RA-2)</v>
          </cell>
          <cell r="G132" t="str">
            <v>VNT</v>
          </cell>
          <cell r="H132">
            <v>20</v>
          </cell>
          <cell r="I132">
            <v>156.80000000000001</v>
          </cell>
        </row>
        <row r="133">
          <cell r="E133">
            <v>300027704</v>
          </cell>
          <cell r="F133" t="str">
            <v>Žiedas gum met 720.31.35.031 (RA-2)</v>
          </cell>
          <cell r="G133" t="str">
            <v>VNT</v>
          </cell>
          <cell r="H133">
            <v>20</v>
          </cell>
          <cell r="I133">
            <v>67.2</v>
          </cell>
        </row>
        <row r="134">
          <cell r="E134">
            <v>300018266</v>
          </cell>
          <cell r="F134" t="str">
            <v>Daviklis temperskaitm PTKL421916.017 RA2</v>
          </cell>
          <cell r="G134" t="str">
            <v>VNT</v>
          </cell>
          <cell r="H134">
            <v>4</v>
          </cell>
          <cell r="I134">
            <v>24.64</v>
          </cell>
        </row>
        <row r="135">
          <cell r="E135">
            <v>300015258</v>
          </cell>
          <cell r="F135" t="str">
            <v>Perjungiklis P2T-13</v>
          </cell>
          <cell r="G135" t="str">
            <v>VNT</v>
          </cell>
          <cell r="H135">
            <v>3</v>
          </cell>
          <cell r="I135">
            <v>16.170000000000002</v>
          </cell>
        </row>
        <row r="136">
          <cell r="E136">
            <v>300015248</v>
          </cell>
          <cell r="F136" t="str">
            <v>Daviklis ODM</v>
          </cell>
          <cell r="G136" t="str">
            <v>VNT</v>
          </cell>
          <cell r="H136">
            <v>3</v>
          </cell>
          <cell r="I136">
            <v>2240</v>
          </cell>
        </row>
        <row r="137">
          <cell r="E137">
            <v>300027460</v>
          </cell>
          <cell r="F137" t="str">
            <v>Perjungiklis DS 3.603.045 10А</v>
          </cell>
          <cell r="G137" t="str">
            <v>VNT</v>
          </cell>
          <cell r="H137">
            <v>3</v>
          </cell>
          <cell r="I137">
            <v>57.74</v>
          </cell>
        </row>
        <row r="138">
          <cell r="E138">
            <v>300015298</v>
          </cell>
          <cell r="F138" t="str">
            <v>Ventiliatorius šilumos TV-1,2-110</v>
          </cell>
          <cell r="G138" t="str">
            <v>VNT</v>
          </cell>
          <cell r="H138">
            <v>4</v>
          </cell>
          <cell r="I138">
            <v>896</v>
          </cell>
        </row>
        <row r="139">
          <cell r="E139">
            <v>300016624</v>
          </cell>
          <cell r="F139" t="str">
            <v>Šepetys stiklo valyt.84.5205.900 (RA-2)</v>
          </cell>
          <cell r="G139" t="str">
            <v>VNT</v>
          </cell>
          <cell r="H139">
            <v>24</v>
          </cell>
          <cell r="I139">
            <v>78.400000000000006</v>
          </cell>
        </row>
        <row r="140">
          <cell r="E140">
            <v>300023253</v>
          </cell>
          <cell r="F140" t="str">
            <v>Žiedas 150126 (RA-2 Dellner Couplers)</v>
          </cell>
          <cell r="G140" t="str">
            <v>VNT</v>
          </cell>
          <cell r="H140">
            <v>12</v>
          </cell>
          <cell r="I140">
            <v>22.4</v>
          </cell>
        </row>
        <row r="141">
          <cell r="E141">
            <v>200001010</v>
          </cell>
          <cell r="F141" t="str">
            <v>Lempa spec.24V 5W BA-15d</v>
          </cell>
          <cell r="G141" t="str">
            <v>VNT</v>
          </cell>
          <cell r="H141">
            <v>16</v>
          </cell>
          <cell r="I141">
            <v>3.36</v>
          </cell>
        </row>
        <row r="142">
          <cell r="E142">
            <v>300016679</v>
          </cell>
          <cell r="F142" t="str">
            <v>Lempa HLX 64657</v>
          </cell>
          <cell r="G142" t="str">
            <v>VNT</v>
          </cell>
          <cell r="H142">
            <v>10</v>
          </cell>
          <cell r="I142">
            <v>28</v>
          </cell>
        </row>
        <row r="143">
          <cell r="E143">
            <v>300030707</v>
          </cell>
          <cell r="F143" t="str">
            <v>Lempa CMH8-60-1 (Ra-2)</v>
          </cell>
          <cell r="G143" t="str">
            <v>VNT</v>
          </cell>
          <cell r="H143">
            <v>20</v>
          </cell>
          <cell r="I143">
            <v>4.4800000000000004</v>
          </cell>
        </row>
        <row r="144">
          <cell r="E144">
            <v>300016678</v>
          </cell>
          <cell r="F144" t="str">
            <v>Lempa A-24-21-3</v>
          </cell>
          <cell r="G144" t="str">
            <v>VNT</v>
          </cell>
          <cell r="H144">
            <v>20</v>
          </cell>
          <cell r="I144">
            <v>5.6</v>
          </cell>
        </row>
        <row r="145">
          <cell r="E145">
            <v>300030705</v>
          </cell>
          <cell r="F145" t="str">
            <v>Relė REN31.27V (Ra-2)</v>
          </cell>
          <cell r="G145" t="str">
            <v>VNT</v>
          </cell>
          <cell r="H145">
            <v>4</v>
          </cell>
          <cell r="I145">
            <v>168</v>
          </cell>
        </row>
        <row r="146">
          <cell r="E146">
            <v>300015216</v>
          </cell>
          <cell r="F146" t="str">
            <v>Relė 901.3747</v>
          </cell>
          <cell r="G146" t="str">
            <v>VNT</v>
          </cell>
          <cell r="H146">
            <v>6</v>
          </cell>
          <cell r="I146">
            <v>100.8</v>
          </cell>
        </row>
        <row r="147">
          <cell r="E147">
            <v>300015265</v>
          </cell>
          <cell r="F147" t="str">
            <v>Relė RES48B RS4.590.201-01</v>
          </cell>
          <cell r="G147" t="str">
            <v>VNT</v>
          </cell>
          <cell r="H147">
            <v>6</v>
          </cell>
          <cell r="I147">
            <v>89.6</v>
          </cell>
        </row>
        <row r="148">
          <cell r="E148">
            <v>300030704</v>
          </cell>
          <cell r="F148" t="str">
            <v>Išjungiklis VBPL4-40UHL3 (Ra-2)</v>
          </cell>
          <cell r="G148" t="str">
            <v>VNT</v>
          </cell>
          <cell r="H148">
            <v>3</v>
          </cell>
          <cell r="I148">
            <v>336</v>
          </cell>
        </row>
        <row r="149">
          <cell r="E149">
            <v>300019182</v>
          </cell>
          <cell r="F149" t="str">
            <v>Mikrojungiklis MP2101.LUXL3.041A stabd</v>
          </cell>
          <cell r="G149" t="str">
            <v>VNT</v>
          </cell>
          <cell r="H149">
            <v>3</v>
          </cell>
          <cell r="I149">
            <v>16.8</v>
          </cell>
        </row>
        <row r="150">
          <cell r="E150">
            <v>300015295</v>
          </cell>
          <cell r="F150" t="str">
            <v>Šildytuvas OS-7-U2-24</v>
          </cell>
          <cell r="G150" t="str">
            <v>VNT</v>
          </cell>
          <cell r="H150">
            <v>4</v>
          </cell>
          <cell r="I150">
            <v>672</v>
          </cell>
        </row>
        <row r="151">
          <cell r="E151">
            <v>300015310</v>
          </cell>
          <cell r="F151" t="str">
            <v>Modulis pneumo PM-02-02 (RA-2)</v>
          </cell>
          <cell r="G151" t="str">
            <v>VNT</v>
          </cell>
          <cell r="H151">
            <v>8</v>
          </cell>
          <cell r="I151">
            <v>1120</v>
          </cell>
        </row>
        <row r="152">
          <cell r="E152">
            <v>300014933</v>
          </cell>
          <cell r="F152" t="str">
            <v>Reguliatorius br.RPK003M (RA-2)</v>
          </cell>
          <cell r="G152" t="str">
            <v>VNT</v>
          </cell>
          <cell r="H152">
            <v>10</v>
          </cell>
          <cell r="I152">
            <v>376.14</v>
          </cell>
        </row>
        <row r="153">
          <cell r="E153">
            <v>300018977</v>
          </cell>
          <cell r="F153" t="str">
            <v>Diafragma 741.121.036</v>
          </cell>
          <cell r="G153" t="str">
            <v>VNT</v>
          </cell>
          <cell r="H153">
            <v>8</v>
          </cell>
          <cell r="I153">
            <v>22.4</v>
          </cell>
        </row>
        <row r="154">
          <cell r="E154">
            <v>300018978</v>
          </cell>
          <cell r="F154" t="str">
            <v>Membrana 1847M2 OCT 38-05387-84</v>
          </cell>
          <cell r="G154" t="str">
            <v>VNT</v>
          </cell>
          <cell r="H154">
            <v>10</v>
          </cell>
          <cell r="I154">
            <v>16.8</v>
          </cell>
        </row>
        <row r="155">
          <cell r="E155">
            <v>300017511</v>
          </cell>
          <cell r="F155" t="str">
            <v>Skirstytuvas 434.016.22S0 (RA-2)</v>
          </cell>
          <cell r="G155" t="str">
            <v>VNT</v>
          </cell>
          <cell r="H155">
            <v>10</v>
          </cell>
          <cell r="I155">
            <v>112</v>
          </cell>
        </row>
        <row r="156">
          <cell r="E156">
            <v>300017559</v>
          </cell>
          <cell r="F156" t="str">
            <v>Akutė ugnies daviklio 884 40A (620M)</v>
          </cell>
          <cell r="G156" t="str">
            <v>VNT</v>
          </cell>
          <cell r="H156">
            <v>8</v>
          </cell>
          <cell r="I156">
            <v>5.6</v>
          </cell>
        </row>
        <row r="157">
          <cell r="E157">
            <v>300017564</v>
          </cell>
          <cell r="F157" t="str">
            <v>Elektrodas uždegimo 148 46C (620M)</v>
          </cell>
          <cell r="G157" t="str">
            <v>VNT</v>
          </cell>
          <cell r="H157">
            <v>8</v>
          </cell>
          <cell r="I157">
            <v>7.84</v>
          </cell>
        </row>
        <row r="158">
          <cell r="E158">
            <v>300030703</v>
          </cell>
          <cell r="F158" t="str">
            <v>Filtras kuro WK712.2</v>
          </cell>
          <cell r="G158" t="str">
            <v>VNT</v>
          </cell>
          <cell r="H158">
            <v>15</v>
          </cell>
          <cell r="I158">
            <v>5.6</v>
          </cell>
        </row>
        <row r="159">
          <cell r="E159">
            <v>300016647</v>
          </cell>
          <cell r="F159" t="str">
            <v>Šildytuvas vandens DBW 300.59 (RA-2)</v>
          </cell>
          <cell r="G159" t="str">
            <v>VNT</v>
          </cell>
          <cell r="H159">
            <v>2</v>
          </cell>
          <cell r="I159">
            <v>1209.5999999999999</v>
          </cell>
        </row>
        <row r="160">
          <cell r="E160">
            <v>300000872</v>
          </cell>
          <cell r="F160" t="str">
            <v>Plokštė guminė k.v.rauktų 126</v>
          </cell>
          <cell r="G160" t="str">
            <v>VNT</v>
          </cell>
          <cell r="H160">
            <v>3</v>
          </cell>
          <cell r="I160">
            <v>56</v>
          </cell>
        </row>
        <row r="161">
          <cell r="E161">
            <v>300000816</v>
          </cell>
          <cell r="F161" t="str">
            <v>Mova elastingoji k.v.mov.WBA 32/4 Nd</v>
          </cell>
          <cell r="G161" t="str">
            <v>VNT</v>
          </cell>
          <cell r="H161">
            <v>9</v>
          </cell>
          <cell r="I161">
            <v>1680</v>
          </cell>
        </row>
        <row r="162">
          <cell r="E162">
            <v>300001563</v>
          </cell>
          <cell r="F162" t="str">
            <v>Velenas kardKVPavKard4696-63-02/02 (170)</v>
          </cell>
          <cell r="G162" t="str">
            <v>VNT</v>
          </cell>
          <cell r="H162">
            <v>9</v>
          </cell>
          <cell r="I162">
            <v>336</v>
          </cell>
        </row>
        <row r="163">
          <cell r="E163">
            <v>300001216</v>
          </cell>
          <cell r="F163" t="str">
            <v>Slopintuvas hidraulinis KVVež.45.30.045M</v>
          </cell>
          <cell r="G163" t="str">
            <v>VNT</v>
          </cell>
          <cell r="H163">
            <v>15</v>
          </cell>
          <cell r="I163">
            <v>280</v>
          </cell>
        </row>
        <row r="164">
          <cell r="E164">
            <v>300000452</v>
          </cell>
          <cell r="F164" t="str">
            <v>Įvorė slopint.k.v.vež.13.30.672</v>
          </cell>
          <cell r="G164" t="str">
            <v>VNT</v>
          </cell>
          <cell r="H164">
            <v>120</v>
          </cell>
          <cell r="I164">
            <v>2.2400000000000002</v>
          </cell>
        </row>
        <row r="165">
          <cell r="E165">
            <v>300000456</v>
          </cell>
          <cell r="F165" t="str">
            <v>Įvorė gumKVStabdSist.12405 M 13.30.675</v>
          </cell>
          <cell r="G165" t="str">
            <v>VNT</v>
          </cell>
          <cell r="H165">
            <v>120</v>
          </cell>
          <cell r="I165">
            <v>2.2400000000000002</v>
          </cell>
        </row>
        <row r="166">
          <cell r="E166">
            <v>300002639</v>
          </cell>
          <cell r="F166" t="str">
            <v>Tarpinė 14' 188-23</v>
          </cell>
          <cell r="G166" t="str">
            <v>VNT</v>
          </cell>
          <cell r="H166">
            <v>80</v>
          </cell>
          <cell r="I166">
            <v>0.12</v>
          </cell>
        </row>
        <row r="167">
          <cell r="E167">
            <v>300016524</v>
          </cell>
          <cell r="F167" t="str">
            <v>DiržasVandPompos 0159973692 (RA-2)</v>
          </cell>
          <cell r="G167" t="str">
            <v>VNT</v>
          </cell>
          <cell r="H167">
            <v>2</v>
          </cell>
          <cell r="I167">
            <v>67.66</v>
          </cell>
        </row>
        <row r="168">
          <cell r="E168">
            <v>300027673</v>
          </cell>
          <cell r="F168" t="str">
            <v>Siurblys aušinimo 4602001101 MTU (RA-2)</v>
          </cell>
          <cell r="G168" t="str">
            <v>VNT</v>
          </cell>
          <cell r="H168">
            <v>1</v>
          </cell>
          <cell r="I168">
            <v>405.36</v>
          </cell>
        </row>
        <row r="169">
          <cell r="E169">
            <v>300015292</v>
          </cell>
          <cell r="F169" t="str">
            <v>Daviklis dūm.PGVS.421916.017 ASOTP IGLA</v>
          </cell>
          <cell r="G169" t="str">
            <v>VNT</v>
          </cell>
          <cell r="H169">
            <v>4</v>
          </cell>
          <cell r="I169">
            <v>24.64</v>
          </cell>
        </row>
        <row r="170">
          <cell r="E170">
            <v>300016628</v>
          </cell>
          <cell r="F170" t="str">
            <v>Gesintuvas MPP Buran-2,0 EPUS.624239.001</v>
          </cell>
          <cell r="G170" t="str">
            <v>VNT</v>
          </cell>
          <cell r="H170">
            <v>3</v>
          </cell>
          <cell r="I170">
            <v>280</v>
          </cell>
        </row>
        <row r="171">
          <cell r="E171">
            <v>300017337</v>
          </cell>
          <cell r="F171" t="str">
            <v>Gesintuvas automatinis BURAN 7-KDT</v>
          </cell>
          <cell r="G171" t="str">
            <v>VNT</v>
          </cell>
          <cell r="H171">
            <v>2</v>
          </cell>
          <cell r="I171">
            <v>280</v>
          </cell>
        </row>
        <row r="172">
          <cell r="E172">
            <v>300016628</v>
          </cell>
          <cell r="F172" t="str">
            <v>Gesintuvas MPP Buran-2,0 EPUS.624239.001</v>
          </cell>
          <cell r="G172" t="str">
            <v>VNT</v>
          </cell>
          <cell r="H172">
            <v>4</v>
          </cell>
          <cell r="I172">
            <v>168</v>
          </cell>
        </row>
        <row r="173">
          <cell r="E173">
            <v>300016628</v>
          </cell>
          <cell r="F173" t="str">
            <v>Gesintuvas MPP Buran-2,0 EPUS.624239.001</v>
          </cell>
          <cell r="G173" t="str">
            <v>VNT</v>
          </cell>
          <cell r="H173">
            <v>10</v>
          </cell>
          <cell r="I173">
            <v>100.8</v>
          </cell>
        </row>
        <row r="174">
          <cell r="E174">
            <v>300018662</v>
          </cell>
          <cell r="F174" t="str">
            <v>Blokas Priešgaisr.Sis.LBK PGVS421950.001</v>
          </cell>
          <cell r="G174" t="str">
            <v>VNT</v>
          </cell>
          <cell r="H174">
            <v>1</v>
          </cell>
          <cell r="I174">
            <v>487.2</v>
          </cell>
        </row>
        <row r="175">
          <cell r="E175">
            <v>300019117</v>
          </cell>
          <cell r="F175" t="str">
            <v>Dūmų daviklis IP212-3SU (RA2)</v>
          </cell>
          <cell r="G175" t="str">
            <v>VNT</v>
          </cell>
          <cell r="H175">
            <v>5</v>
          </cell>
          <cell r="I175">
            <v>56</v>
          </cell>
        </row>
        <row r="176">
          <cell r="E176">
            <v>300018144</v>
          </cell>
          <cell r="F176" t="str">
            <v>DaviklisPriešgaisrBVIC.436112.011PS</v>
          </cell>
          <cell r="G176" t="str">
            <v>VNT</v>
          </cell>
          <cell r="H176">
            <v>4</v>
          </cell>
          <cell r="I176">
            <v>100.8</v>
          </cell>
        </row>
        <row r="177">
          <cell r="E177">
            <v>300018663</v>
          </cell>
          <cell r="F177" t="str">
            <v>Blokas Priešgaisr.Sis.BKU PGVS421461.002</v>
          </cell>
          <cell r="G177" t="str">
            <v>VNT</v>
          </cell>
          <cell r="H177">
            <v>2</v>
          </cell>
          <cell r="I177">
            <v>2800</v>
          </cell>
        </row>
        <row r="178">
          <cell r="E178">
            <v>300016644</v>
          </cell>
          <cell r="F178" t="str">
            <v>Odometras SI 206-1 (RA-2)</v>
          </cell>
          <cell r="G178" t="str">
            <v>VNT</v>
          </cell>
          <cell r="H178">
            <v>4</v>
          </cell>
          <cell r="I178">
            <v>112</v>
          </cell>
        </row>
        <row r="179">
          <cell r="E179">
            <v>300016626</v>
          </cell>
          <cell r="F179" t="str">
            <v>Filtras 750.051053.710 (RA-2)</v>
          </cell>
          <cell r="G179" t="str">
            <v>VNT</v>
          </cell>
          <cell r="H179">
            <v>8</v>
          </cell>
          <cell r="I179">
            <v>448</v>
          </cell>
        </row>
        <row r="180">
          <cell r="E180">
            <v>300016625</v>
          </cell>
          <cell r="F180" t="str">
            <v>Filtras 750.051053.390 (RA-2)</v>
          </cell>
          <cell r="G180" t="str">
            <v>VNT</v>
          </cell>
          <cell r="H180">
            <v>8</v>
          </cell>
          <cell r="I180">
            <v>896</v>
          </cell>
        </row>
        <row r="181">
          <cell r="E181">
            <v>300015263</v>
          </cell>
          <cell r="F181" t="str">
            <v>Prietaisas skysč.matav.lyg.PKU-Ž-2</v>
          </cell>
          <cell r="G181" t="str">
            <v>VNT</v>
          </cell>
          <cell r="H181">
            <v>2</v>
          </cell>
          <cell r="I181">
            <v>644.28</v>
          </cell>
        </row>
        <row r="182">
          <cell r="E182">
            <v>300017514</v>
          </cell>
          <cell r="F182" t="str">
            <v>Vožtuvas el.magn.KEO08/10/2-024/112 RA-2</v>
          </cell>
          <cell r="G182" t="str">
            <v>VNT</v>
          </cell>
          <cell r="H182">
            <v>4</v>
          </cell>
          <cell r="I182">
            <v>252.16</v>
          </cell>
        </row>
        <row r="183">
          <cell r="E183">
            <v>300028769</v>
          </cell>
          <cell r="F183" t="str">
            <v>Daviklis aušinimo skysčio DUŽ</v>
          </cell>
          <cell r="G183" t="str">
            <v>VNT</v>
          </cell>
          <cell r="H183">
            <v>2</v>
          </cell>
          <cell r="I183">
            <v>297.61</v>
          </cell>
        </row>
        <row r="184">
          <cell r="E184">
            <v>300015250</v>
          </cell>
          <cell r="F184" t="str">
            <v>Daviklis magn.Choll CST-332 Camozzi-pneu</v>
          </cell>
          <cell r="G184" t="str">
            <v>VNT</v>
          </cell>
          <cell r="H184">
            <v>6</v>
          </cell>
          <cell r="I184">
            <v>39.4</v>
          </cell>
        </row>
        <row r="185">
          <cell r="E185">
            <v>300015306</v>
          </cell>
          <cell r="F185" t="str">
            <v>Vožtuvas greitaeigis 398 (RA-2)</v>
          </cell>
          <cell r="G185" t="str">
            <v>VNT</v>
          </cell>
          <cell r="H185">
            <v>4</v>
          </cell>
          <cell r="I185">
            <v>471.09</v>
          </cell>
        </row>
        <row r="186">
          <cell r="E186">
            <v>300019278</v>
          </cell>
          <cell r="F186" t="str">
            <v>Elementas metalgum.731.31.00.040 (RA-2)</v>
          </cell>
          <cell r="G186" t="str">
            <v>VNT</v>
          </cell>
          <cell r="H186">
            <v>12</v>
          </cell>
          <cell r="I186">
            <v>358.4</v>
          </cell>
        </row>
        <row r="187">
          <cell r="E187">
            <v>300017515</v>
          </cell>
          <cell r="F187" t="str">
            <v>Cilindras stabd. 731.153142.025.1 (RA-2)</v>
          </cell>
          <cell r="G187" t="str">
            <v>VNT</v>
          </cell>
          <cell r="H187">
            <v>4</v>
          </cell>
          <cell r="I187">
            <v>5600</v>
          </cell>
        </row>
        <row r="188">
          <cell r="E188">
            <v>300027495</v>
          </cell>
          <cell r="F188" t="str">
            <v>Keitiklis įtampos МДМ320-1В24МУВ</v>
          </cell>
          <cell r="G188" t="str">
            <v>VNT</v>
          </cell>
          <cell r="H188">
            <v>3</v>
          </cell>
          <cell r="I188">
            <v>952</v>
          </cell>
        </row>
        <row r="189">
          <cell r="E189">
            <v>300027494</v>
          </cell>
          <cell r="F189" t="str">
            <v>Keitiklis įtampos МДМ320-1В12МУВ</v>
          </cell>
          <cell r="G189" t="str">
            <v>VNT</v>
          </cell>
          <cell r="H189">
            <v>3</v>
          </cell>
          <cell r="I189">
            <v>952</v>
          </cell>
        </row>
        <row r="190">
          <cell r="E190">
            <v>300016671</v>
          </cell>
          <cell r="F190" t="str">
            <v>Išjungiklis modul.automat.S281-UCZ4</v>
          </cell>
          <cell r="G190" t="str">
            <v>VNT</v>
          </cell>
          <cell r="H190">
            <v>6</v>
          </cell>
          <cell r="I190">
            <v>22.4</v>
          </cell>
        </row>
        <row r="191">
          <cell r="E191">
            <v>300015225</v>
          </cell>
          <cell r="F191" t="str">
            <v>Išjungiklis modul.automat.S281-UC Z63</v>
          </cell>
          <cell r="G191" t="str">
            <v>VNT</v>
          </cell>
          <cell r="H191">
            <v>6</v>
          </cell>
          <cell r="I191">
            <v>22.4</v>
          </cell>
        </row>
        <row r="192">
          <cell r="E192">
            <v>300015226</v>
          </cell>
          <cell r="F192" t="str">
            <v>Išjungiklis modul.automat.S201-Z2</v>
          </cell>
          <cell r="G192" t="str">
            <v>VNT</v>
          </cell>
          <cell r="H192">
            <v>6</v>
          </cell>
          <cell r="I192">
            <v>22.4</v>
          </cell>
        </row>
        <row r="193">
          <cell r="E193">
            <v>300015227</v>
          </cell>
          <cell r="F193" t="str">
            <v>Išjungiklis modul.automat.S201-Z4</v>
          </cell>
          <cell r="G193" t="str">
            <v>VNT</v>
          </cell>
          <cell r="H193">
            <v>6</v>
          </cell>
          <cell r="I193">
            <v>22.4</v>
          </cell>
        </row>
        <row r="194">
          <cell r="E194">
            <v>300015228</v>
          </cell>
          <cell r="F194" t="str">
            <v>Išjungiklis modul.automat.S201-B6</v>
          </cell>
          <cell r="G194" t="str">
            <v>VNT</v>
          </cell>
          <cell r="H194">
            <v>6</v>
          </cell>
          <cell r="I194">
            <v>22.4</v>
          </cell>
        </row>
        <row r="195">
          <cell r="E195">
            <v>300015229</v>
          </cell>
          <cell r="F195" t="str">
            <v>Išjungiklis modul.automat.S201-B10</v>
          </cell>
          <cell r="G195" t="str">
            <v>VNT</v>
          </cell>
          <cell r="H195">
            <v>6</v>
          </cell>
          <cell r="I195">
            <v>22.4</v>
          </cell>
        </row>
        <row r="196">
          <cell r="E196">
            <v>300015230</v>
          </cell>
          <cell r="F196" t="str">
            <v>Išjungiklis modul.automat.S201-B16</v>
          </cell>
          <cell r="G196" t="str">
            <v>VNT</v>
          </cell>
          <cell r="H196">
            <v>6</v>
          </cell>
          <cell r="I196">
            <v>22.4</v>
          </cell>
        </row>
        <row r="197">
          <cell r="E197">
            <v>300015231</v>
          </cell>
          <cell r="F197" t="str">
            <v>Išjungiklis modul.automat.S201-B25</v>
          </cell>
          <cell r="G197" t="str">
            <v>VNT</v>
          </cell>
          <cell r="H197">
            <v>6</v>
          </cell>
          <cell r="I197">
            <v>22.4</v>
          </cell>
        </row>
        <row r="198">
          <cell r="E198">
            <v>300015232</v>
          </cell>
          <cell r="F198" t="str">
            <v>Išjungiklis modul.automat.S281-B80</v>
          </cell>
          <cell r="G198" t="str">
            <v>VNT</v>
          </cell>
          <cell r="H198">
            <v>6</v>
          </cell>
          <cell r="I198">
            <v>22.4</v>
          </cell>
        </row>
        <row r="199">
          <cell r="E199">
            <v>300015233</v>
          </cell>
          <cell r="F199" t="str">
            <v>Išjungiklis modul.automat.S281-UCZ2</v>
          </cell>
          <cell r="G199" t="str">
            <v>VNT</v>
          </cell>
          <cell r="H199">
            <v>6</v>
          </cell>
          <cell r="I199">
            <v>22.4</v>
          </cell>
        </row>
        <row r="200">
          <cell r="E200">
            <v>300015234</v>
          </cell>
          <cell r="F200" t="str">
            <v>Išjungiklis modul.automat.S281-UCB 16</v>
          </cell>
          <cell r="G200" t="str">
            <v>VNT</v>
          </cell>
          <cell r="H200">
            <v>6</v>
          </cell>
          <cell r="I200">
            <v>22.4</v>
          </cell>
        </row>
        <row r="201">
          <cell r="E201">
            <v>300015235</v>
          </cell>
          <cell r="F201" t="str">
            <v>Išjungiklis modul.automat.S281-UCB 25</v>
          </cell>
          <cell r="G201" t="str">
            <v>VNT</v>
          </cell>
          <cell r="H201">
            <v>6</v>
          </cell>
          <cell r="I201">
            <v>22.4</v>
          </cell>
        </row>
        <row r="202">
          <cell r="E202">
            <v>300015236</v>
          </cell>
          <cell r="F202" t="str">
            <v>Išjungiklis modul.automat.S281-UCK 16</v>
          </cell>
          <cell r="G202" t="str">
            <v>VNT</v>
          </cell>
          <cell r="H202">
            <v>6</v>
          </cell>
          <cell r="I202">
            <v>22.4</v>
          </cell>
        </row>
        <row r="203">
          <cell r="E203">
            <v>300030722</v>
          </cell>
          <cell r="F203" t="str">
            <v>Šakutė Han 64D0921063001 24V 02.32 Ra-2</v>
          </cell>
          <cell r="G203" t="str">
            <v>VNT</v>
          </cell>
          <cell r="H203">
            <v>8</v>
          </cell>
          <cell r="I203">
            <v>33.6</v>
          </cell>
        </row>
        <row r="204">
          <cell r="E204">
            <v>200027453</v>
          </cell>
          <cell r="F204" t="str">
            <v>KištukasJungtiesHan64D 0921 064 3001 24B</v>
          </cell>
          <cell r="G204" t="str">
            <v>VNT</v>
          </cell>
          <cell r="H204">
            <v>8</v>
          </cell>
          <cell r="I204">
            <v>33.6</v>
          </cell>
        </row>
        <row r="205">
          <cell r="E205">
            <v>300030723</v>
          </cell>
          <cell r="F205" t="str">
            <v>Šakutė Han 10E09330102602 10V 03.18 Ra-2</v>
          </cell>
          <cell r="G205" t="str">
            <v>VNT</v>
          </cell>
          <cell r="H205">
            <v>8</v>
          </cell>
          <cell r="I205">
            <v>28</v>
          </cell>
        </row>
        <row r="206">
          <cell r="E206">
            <v>300030724</v>
          </cell>
          <cell r="F206" t="str">
            <v>Šakutė Han 24E09330242602 24V 03.26 Ra-2</v>
          </cell>
          <cell r="G206" t="str">
            <v>VNT</v>
          </cell>
          <cell r="H206">
            <v>8</v>
          </cell>
          <cell r="I206">
            <v>28</v>
          </cell>
        </row>
        <row r="207">
          <cell r="E207">
            <v>300030725</v>
          </cell>
          <cell r="F207" t="str">
            <v>Rozėtė Han 10E 09330102702 10V 03.18Ra-2</v>
          </cell>
          <cell r="G207" t="str">
            <v>VNT</v>
          </cell>
          <cell r="H207">
            <v>8</v>
          </cell>
          <cell r="I207">
            <v>33.6</v>
          </cell>
        </row>
        <row r="208">
          <cell r="E208">
            <v>300030726</v>
          </cell>
          <cell r="F208" t="str">
            <v>Rozėt Han 18EE 09320183101 10V 03.19Ra-2</v>
          </cell>
          <cell r="G208" t="str">
            <v>VNT</v>
          </cell>
          <cell r="H208">
            <v>8</v>
          </cell>
          <cell r="I208">
            <v>33.6</v>
          </cell>
        </row>
        <row r="209">
          <cell r="E209">
            <v>300030727</v>
          </cell>
          <cell r="F209" t="str">
            <v>Rozėt Han K6/6 09380122751 24V 05.29Ra-2</v>
          </cell>
          <cell r="G209" t="str">
            <v>VNT</v>
          </cell>
          <cell r="H209">
            <v>8</v>
          </cell>
          <cell r="I209">
            <v>33.6</v>
          </cell>
        </row>
        <row r="210">
          <cell r="E210">
            <v>300030728</v>
          </cell>
          <cell r="F210" t="str">
            <v>Rozėt Han K8/0 09380082753 24V 05.31Ra-2</v>
          </cell>
          <cell r="G210" t="str">
            <v>VNT</v>
          </cell>
          <cell r="H210">
            <v>8</v>
          </cell>
          <cell r="I210">
            <v>33.6</v>
          </cell>
        </row>
        <row r="211">
          <cell r="E211">
            <v>300030729</v>
          </cell>
          <cell r="F211" t="str">
            <v>Šakut Han K8/0 09380082653 24V 05.31Ra-2</v>
          </cell>
          <cell r="G211" t="str">
            <v>VNT</v>
          </cell>
          <cell r="H211">
            <v>8</v>
          </cell>
          <cell r="I211">
            <v>28</v>
          </cell>
        </row>
        <row r="212">
          <cell r="E212">
            <v>300030730</v>
          </cell>
          <cell r="F212" t="str">
            <v>Šakut Han 18EE 09320183001 10V 03.19Ra-2</v>
          </cell>
          <cell r="G212" t="str">
            <v>VNT</v>
          </cell>
          <cell r="H212">
            <v>8</v>
          </cell>
          <cell r="I212">
            <v>28</v>
          </cell>
        </row>
        <row r="213">
          <cell r="E213">
            <v>300030731</v>
          </cell>
          <cell r="F213" t="str">
            <v>Šakutė Han 25D 09210253001 16A 02.18Ra-2</v>
          </cell>
          <cell r="G213" t="str">
            <v>VNT</v>
          </cell>
          <cell r="H213">
            <v>8</v>
          </cell>
          <cell r="I213">
            <v>28</v>
          </cell>
        </row>
        <row r="214">
          <cell r="E214">
            <v>300025673</v>
          </cell>
          <cell r="F214" t="str">
            <v>Keitiklis maitinimo TEN10-2415 (PČ3)</v>
          </cell>
          <cell r="G214" t="str">
            <v>VNT</v>
          </cell>
          <cell r="H214">
            <v>1</v>
          </cell>
          <cell r="I214">
            <v>78.400000000000006</v>
          </cell>
        </row>
        <row r="215">
          <cell r="E215">
            <v>300023219</v>
          </cell>
          <cell r="F215" t="str">
            <v>Keitiklis maitinimo TEN10-2422 (PČ3)</v>
          </cell>
          <cell r="G215" t="str">
            <v>VNT</v>
          </cell>
          <cell r="H215">
            <v>1</v>
          </cell>
          <cell r="I215">
            <v>78.400000000000006</v>
          </cell>
        </row>
        <row r="216">
          <cell r="E216">
            <v>300023218</v>
          </cell>
          <cell r="F216" t="str">
            <v>Keitiklis maitinimo TEN5-2422 (PČ3)</v>
          </cell>
          <cell r="G216" t="str">
            <v>VNT</v>
          </cell>
          <cell r="H216">
            <v>1</v>
          </cell>
          <cell r="I216">
            <v>44.8</v>
          </cell>
        </row>
        <row r="217">
          <cell r="E217">
            <v>300016001</v>
          </cell>
          <cell r="F217" t="str">
            <v>Plokštė VSN keitiklio PČ3U1</v>
          </cell>
          <cell r="G217" t="str">
            <v>VNT</v>
          </cell>
          <cell r="H217">
            <v>1</v>
          </cell>
          <cell r="I217">
            <v>896</v>
          </cell>
        </row>
        <row r="218">
          <cell r="E218">
            <v>300030718</v>
          </cell>
          <cell r="F218" t="str">
            <v>Sujungimas 1MV 750.063666.010-20 Ra-2</v>
          </cell>
          <cell r="G218" t="str">
            <v>VNT</v>
          </cell>
          <cell r="H218">
            <v>4</v>
          </cell>
          <cell r="I218">
            <v>448</v>
          </cell>
        </row>
        <row r="219">
          <cell r="E219">
            <v>300030718</v>
          </cell>
          <cell r="F219" t="str">
            <v>Sujungimas 2MV 750.063666.010-20 Ra-2</v>
          </cell>
          <cell r="G219" t="str">
            <v>VNT</v>
          </cell>
          <cell r="H219">
            <v>4</v>
          </cell>
          <cell r="I219">
            <v>448</v>
          </cell>
        </row>
        <row r="220">
          <cell r="E220">
            <v>300030718</v>
          </cell>
          <cell r="F220" t="str">
            <v>Sujungimas 3MV 750.063666.010-20 Ra-2</v>
          </cell>
          <cell r="G220" t="str">
            <v>VNT</v>
          </cell>
          <cell r="H220">
            <v>4</v>
          </cell>
          <cell r="I220">
            <v>448</v>
          </cell>
        </row>
        <row r="221">
          <cell r="E221">
            <v>300016634</v>
          </cell>
          <cell r="F221" t="str">
            <v>Stiklas priekinisDešMAS126.00.000-01RA-2</v>
          </cell>
          <cell r="G221" t="str">
            <v>VNT</v>
          </cell>
          <cell r="H221">
            <v>1</v>
          </cell>
          <cell r="I221">
            <v>1526.72</v>
          </cell>
        </row>
        <row r="222">
          <cell r="E222">
            <v>300016633</v>
          </cell>
          <cell r="F222" t="str">
            <v>Stiklas priekinisKair.MAS126.00.000 RA-2</v>
          </cell>
          <cell r="G222" t="str">
            <v>VNT</v>
          </cell>
          <cell r="H222">
            <v>1</v>
          </cell>
          <cell r="I222">
            <v>1526.72</v>
          </cell>
        </row>
        <row r="223">
          <cell r="E223">
            <v>300030713</v>
          </cell>
          <cell r="F223" t="str">
            <v>Blokas maitin. prož MDM3201G24MUV (Ra-2)</v>
          </cell>
          <cell r="G223" t="str">
            <v>VNT</v>
          </cell>
          <cell r="H223">
            <v>3</v>
          </cell>
          <cell r="I223">
            <v>336</v>
          </cell>
        </row>
        <row r="224">
          <cell r="E224">
            <v>300030714</v>
          </cell>
          <cell r="F224" t="str">
            <v>Blokas maitin. prož MDM3201G12MUV (Ra-2)</v>
          </cell>
          <cell r="G224" t="str">
            <v>VNT</v>
          </cell>
          <cell r="H224">
            <v>3</v>
          </cell>
          <cell r="I224">
            <v>336</v>
          </cell>
        </row>
        <row r="225">
          <cell r="E225">
            <v>300019136</v>
          </cell>
          <cell r="F225" t="str">
            <v>Diržas kompresoriaus 9004057А(kond.СС4Е)</v>
          </cell>
          <cell r="G225" t="str">
            <v>VNT</v>
          </cell>
          <cell r="H225">
            <v>10</v>
          </cell>
          <cell r="I225">
            <v>33.6</v>
          </cell>
        </row>
        <row r="226">
          <cell r="E226">
            <v>300019142</v>
          </cell>
          <cell r="F226" t="str">
            <v>Kompresorius 9003685A (kondic.СС4Е)</v>
          </cell>
          <cell r="G226" t="str">
            <v>VNT</v>
          </cell>
          <cell r="H226">
            <v>2</v>
          </cell>
          <cell r="I226">
            <v>1008</v>
          </cell>
        </row>
        <row r="227">
          <cell r="E227">
            <v>300019133</v>
          </cell>
          <cell r="F227" t="str">
            <v>Filtras sausintuvas 66554А(kondic.СС4Е)</v>
          </cell>
          <cell r="G227" t="str">
            <v>VNT</v>
          </cell>
          <cell r="H227">
            <v>6</v>
          </cell>
          <cell r="I227">
            <v>100.8</v>
          </cell>
        </row>
        <row r="228">
          <cell r="E228">
            <v>300019134</v>
          </cell>
          <cell r="F228" t="str">
            <v>Daviklis slėgio 66553A(kondic.СС4Е)</v>
          </cell>
          <cell r="G228" t="str">
            <v>VNT</v>
          </cell>
          <cell r="H228">
            <v>6</v>
          </cell>
          <cell r="I228">
            <v>168</v>
          </cell>
        </row>
        <row r="229">
          <cell r="E229">
            <v>300016665</v>
          </cell>
          <cell r="F229" t="str">
            <v>Blokas BUV-750.05-01 vagono valdymo</v>
          </cell>
          <cell r="G229" t="str">
            <v>VNT</v>
          </cell>
          <cell r="H229">
            <v>1</v>
          </cell>
          <cell r="I229">
            <v>2800</v>
          </cell>
        </row>
        <row r="230">
          <cell r="E230">
            <v>300030708</v>
          </cell>
          <cell r="F230" t="str">
            <v>Blokas valdymo durų BUD-750.05 (Ra-2)</v>
          </cell>
          <cell r="G230" t="str">
            <v>VNT</v>
          </cell>
          <cell r="H230">
            <v>2</v>
          </cell>
          <cell r="I230">
            <v>2240</v>
          </cell>
        </row>
        <row r="231">
          <cell r="E231">
            <v>300016664</v>
          </cell>
          <cell r="F231" t="str">
            <v>Blokas BOPI-750.05-01inform.priėm.ir apd</v>
          </cell>
          <cell r="G231" t="str">
            <v>VNT</v>
          </cell>
          <cell r="H231">
            <v>1</v>
          </cell>
          <cell r="I231">
            <v>2464</v>
          </cell>
        </row>
        <row r="232">
          <cell r="E232">
            <v>300015221</v>
          </cell>
          <cell r="F232" t="str">
            <v>Blokas ekstrinio ryšio BES-02-01</v>
          </cell>
          <cell r="G232" t="str">
            <v>VNT</v>
          </cell>
          <cell r="H232">
            <v>1</v>
          </cell>
          <cell r="I232">
            <v>1120</v>
          </cell>
        </row>
        <row r="233">
          <cell r="E233">
            <v>300030702</v>
          </cell>
          <cell r="F233" t="str">
            <v>Modulis MRP 750 (Ra-2)</v>
          </cell>
          <cell r="G233" t="str">
            <v>VNT</v>
          </cell>
          <cell r="H233">
            <v>1</v>
          </cell>
          <cell r="I233">
            <v>2240</v>
          </cell>
        </row>
        <row r="234">
          <cell r="E234">
            <v>300016667</v>
          </cell>
          <cell r="F234" t="str">
            <v>Blokas SB-750.05-01 jėgos valdymo</v>
          </cell>
          <cell r="G234" t="str">
            <v>VNT</v>
          </cell>
          <cell r="H234">
            <v>1</v>
          </cell>
          <cell r="I234">
            <v>2016</v>
          </cell>
        </row>
        <row r="235">
          <cell r="E235">
            <v>300016660</v>
          </cell>
          <cell r="F235" t="str">
            <v>Blokas BMT-02-01 maršrutinio tablo</v>
          </cell>
          <cell r="G235" t="str">
            <v>VNT</v>
          </cell>
          <cell r="H235">
            <v>2</v>
          </cell>
          <cell r="I235">
            <v>1680</v>
          </cell>
        </row>
        <row r="236">
          <cell r="E236">
            <v>300015276</v>
          </cell>
          <cell r="F236" t="str">
            <v>Blokas EPT 750.053647.010</v>
          </cell>
          <cell r="G236" t="str">
            <v>VNT</v>
          </cell>
          <cell r="H236">
            <v>3</v>
          </cell>
          <cell r="I236">
            <v>1344</v>
          </cell>
        </row>
        <row r="237">
          <cell r="E237">
            <v>300019118</v>
          </cell>
          <cell r="F237" t="str">
            <v>Blokas BUI PTKL.421461.001 (RA2)</v>
          </cell>
          <cell r="G237" t="str">
            <v>VNT</v>
          </cell>
          <cell r="H237">
            <v>1</v>
          </cell>
          <cell r="I237">
            <v>784</v>
          </cell>
        </row>
        <row r="238">
          <cell r="E238">
            <v>300015298</v>
          </cell>
          <cell r="F238" t="str">
            <v>Ventiliatorius šilumos TV-1,2-110</v>
          </cell>
          <cell r="G238" t="str">
            <v>VNT</v>
          </cell>
          <cell r="H238">
            <v>3</v>
          </cell>
          <cell r="I238">
            <v>504</v>
          </cell>
        </row>
        <row r="239">
          <cell r="E239">
            <v>300019113</v>
          </cell>
          <cell r="F239" t="str">
            <v>Ventiliatorius GIG 108-AB17-02(RA2)</v>
          </cell>
          <cell r="G239" t="str">
            <v>VNT</v>
          </cell>
          <cell r="H239">
            <v>5</v>
          </cell>
          <cell r="I239">
            <v>448</v>
          </cell>
        </row>
        <row r="240">
          <cell r="E240">
            <v>300014046</v>
          </cell>
          <cell r="F240" t="str">
            <v>Ventiliatorius230V/50Hz50W Typ ERM18E Ex</v>
          </cell>
          <cell r="G240" t="str">
            <v>VNT</v>
          </cell>
          <cell r="H240">
            <v>10</v>
          </cell>
          <cell r="I240">
            <v>537.6</v>
          </cell>
        </row>
        <row r="241">
          <cell r="E241">
            <v>300000531</v>
          </cell>
          <cell r="F241" t="str">
            <v>Kaitintuvas virintAKVElek 140V 2,5kW</v>
          </cell>
          <cell r="G241" t="str">
            <v>VNT</v>
          </cell>
          <cell r="H241">
            <v>10</v>
          </cell>
          <cell r="I241">
            <v>112</v>
          </cell>
        </row>
        <row r="242">
          <cell r="E242">
            <v>300011431</v>
          </cell>
          <cell r="F242" t="str">
            <v>Įranga šildymo P-171,1200W 220V(kompl)</v>
          </cell>
          <cell r="G242" t="str">
            <v>KOM</v>
          </cell>
          <cell r="H242">
            <v>11</v>
          </cell>
          <cell r="I242">
            <v>280</v>
          </cell>
        </row>
        <row r="243">
          <cell r="E243">
            <v>300019280</v>
          </cell>
          <cell r="F243" t="str">
            <v>Purkštukas AGS8K.03.00.00-05 (RA-2)</v>
          </cell>
          <cell r="G243" t="str">
            <v>VNT</v>
          </cell>
          <cell r="H243">
            <v>2</v>
          </cell>
          <cell r="I243">
            <v>950.37</v>
          </cell>
        </row>
        <row r="244">
          <cell r="E244">
            <v>300030717</v>
          </cell>
          <cell r="F244" t="str">
            <v>Blokas antbtep AGS8.10M2-4 20-E-105 Ra-2</v>
          </cell>
          <cell r="G244" t="str">
            <v>VNT</v>
          </cell>
          <cell r="H244">
            <v>3</v>
          </cell>
          <cell r="I244">
            <v>1008</v>
          </cell>
        </row>
        <row r="245">
          <cell r="E245">
            <v>300011355</v>
          </cell>
          <cell r="F245" t="str">
            <v>Mygt.110V išor.iškv.56-520.21.1000.21.05</v>
          </cell>
          <cell r="G245" t="str">
            <v>VNT</v>
          </cell>
          <cell r="H245">
            <v>8</v>
          </cell>
          <cell r="I245">
            <v>168</v>
          </cell>
        </row>
        <row r="246">
          <cell r="E246">
            <v>300011296</v>
          </cell>
          <cell r="F246" t="str">
            <v>Mygtukas šviečiant.Nr.51-261.025 1NO,1NC</v>
          </cell>
          <cell r="G246" t="str">
            <v>VNT</v>
          </cell>
          <cell r="H246">
            <v>8</v>
          </cell>
          <cell r="I246">
            <v>67.2</v>
          </cell>
        </row>
        <row r="247">
          <cell r="E247">
            <v>300015285</v>
          </cell>
          <cell r="F247" t="str">
            <v>Pavara Gruner 228-024-05</v>
          </cell>
          <cell r="G247" t="str">
            <v>VNT</v>
          </cell>
          <cell r="H247">
            <v>3</v>
          </cell>
          <cell r="I247">
            <v>392</v>
          </cell>
        </row>
        <row r="248">
          <cell r="E248">
            <v>300030721</v>
          </cell>
          <cell r="F248" t="str">
            <v>Šildytuvas Zephir E24V (Ra-2)</v>
          </cell>
          <cell r="G248" t="str">
            <v>VNT</v>
          </cell>
          <cell r="H248">
            <v>4</v>
          </cell>
          <cell r="I248">
            <v>280</v>
          </cell>
        </row>
        <row r="249">
          <cell r="E249">
            <v>300015218</v>
          </cell>
          <cell r="F249" t="str">
            <v>Trinkelė stabdžių Friteks 970/2 (RA-2)</v>
          </cell>
          <cell r="G249" t="str">
            <v>VNT</v>
          </cell>
          <cell r="H249">
            <v>40</v>
          </cell>
          <cell r="I249">
            <v>112</v>
          </cell>
        </row>
        <row r="250">
          <cell r="E250">
            <v>300019116</v>
          </cell>
          <cell r="F250" t="str">
            <v>Įrenginys mikrofoninis CIKM.467275.003</v>
          </cell>
          <cell r="G250" t="str">
            <v>VNT</v>
          </cell>
          <cell r="H250">
            <v>3</v>
          </cell>
          <cell r="I250">
            <v>1344</v>
          </cell>
        </row>
        <row r="251">
          <cell r="E251">
            <v>300001481</v>
          </cell>
          <cell r="F251" t="str">
            <v>Trinkelė stabdžių C tipo k.v.vež.DO380</v>
          </cell>
          <cell r="G251" t="str">
            <v>VNT</v>
          </cell>
          <cell r="H251">
            <v>60</v>
          </cell>
          <cell r="I251">
            <v>13.44</v>
          </cell>
        </row>
        <row r="252">
          <cell r="E252">
            <v>300015284</v>
          </cell>
          <cell r="F252" t="str">
            <v>Veidrodis galMatSuPašild24V39.8201020-02</v>
          </cell>
          <cell r="G252" t="str">
            <v>VNT</v>
          </cell>
          <cell r="H252">
            <v>5</v>
          </cell>
          <cell r="I252">
            <v>156.80000000000001</v>
          </cell>
        </row>
        <row r="253">
          <cell r="E253">
            <v>300016064</v>
          </cell>
          <cell r="F253" t="str">
            <v>Jutiklis temper.ir dūmų IP212-101-3A-A1R</v>
          </cell>
          <cell r="G253" t="str">
            <v>VNT</v>
          </cell>
          <cell r="H253">
            <v>5</v>
          </cell>
          <cell r="I253">
            <v>89.6</v>
          </cell>
        </row>
        <row r="254">
          <cell r="E254">
            <v>300030712</v>
          </cell>
          <cell r="F254" t="str">
            <v>Šaltinis miatin IP110/28-29/300 (Ra-2)</v>
          </cell>
          <cell r="G254" t="str">
            <v>VNT</v>
          </cell>
          <cell r="H254">
            <v>4</v>
          </cell>
          <cell r="I254">
            <v>280</v>
          </cell>
        </row>
        <row r="255">
          <cell r="E255">
            <v>300030715</v>
          </cell>
          <cell r="F255" t="str">
            <v>Reguliatorius elektr. TSO670F001 (Ra-2)</v>
          </cell>
          <cell r="G255" t="str">
            <v>VNT</v>
          </cell>
          <cell r="H255">
            <v>4</v>
          </cell>
          <cell r="I255">
            <v>168</v>
          </cell>
        </row>
        <row r="256">
          <cell r="E256">
            <v>300030716</v>
          </cell>
          <cell r="F256" t="str">
            <v>Liniuotė švies.diodų LN-21X1 30W (Ra-2)</v>
          </cell>
          <cell r="G256" t="str">
            <v>VNT</v>
          </cell>
          <cell r="H256">
            <v>3</v>
          </cell>
          <cell r="I256">
            <v>134.4</v>
          </cell>
        </row>
        <row r="257">
          <cell r="E257">
            <v>300015270</v>
          </cell>
          <cell r="F257" t="str">
            <v>Tumbleris PT57-6-3V</v>
          </cell>
          <cell r="G257" t="str">
            <v>VNT</v>
          </cell>
          <cell r="H257">
            <v>4</v>
          </cell>
          <cell r="I257">
            <v>33.6</v>
          </cell>
        </row>
        <row r="258">
          <cell r="E258">
            <v>300000008</v>
          </cell>
          <cell r="F258" t="str">
            <v>Amortizat genDCGAKVElekSDF100x050-d.12,5</v>
          </cell>
          <cell r="G258" t="str">
            <v>VNT</v>
          </cell>
          <cell r="H258">
            <v>30</v>
          </cell>
          <cell r="I258">
            <v>28</v>
          </cell>
        </row>
        <row r="259">
          <cell r="E259">
            <v>300015249</v>
          </cell>
          <cell r="F259" t="str">
            <v>Daviklis pasukimo kampo L178/1.2</v>
          </cell>
          <cell r="G259" t="str">
            <v>VNT</v>
          </cell>
          <cell r="H259">
            <v>3</v>
          </cell>
          <cell r="I259">
            <v>1680</v>
          </cell>
        </row>
        <row r="260">
          <cell r="E260">
            <v>300030756</v>
          </cell>
          <cell r="F260" t="str">
            <v>Radiatorius viddal 150.02.1SB DR1A</v>
          </cell>
          <cell r="G260" t="str">
            <v>VNT</v>
          </cell>
          <cell r="H260">
            <v>24</v>
          </cell>
          <cell r="I260">
            <v>1736</v>
          </cell>
        </row>
        <row r="261">
          <cell r="E261">
            <v>300030757</v>
          </cell>
          <cell r="F261" t="str">
            <v>Sailentblokas redreaktr H90.972410 DR1A</v>
          </cell>
          <cell r="G261" t="str">
            <v>VNT</v>
          </cell>
          <cell r="H261">
            <v>4</v>
          </cell>
          <cell r="I261">
            <v>1344</v>
          </cell>
        </row>
        <row r="262">
          <cell r="E262">
            <v>300030758</v>
          </cell>
          <cell r="F262" t="str">
            <v>Pavadelis ašidežės116.30.00.033</v>
          </cell>
          <cell r="G262" t="str">
            <v>VNT</v>
          </cell>
          <cell r="H262">
            <v>42</v>
          </cell>
          <cell r="I262">
            <v>43.68</v>
          </cell>
        </row>
        <row r="263">
          <cell r="E263">
            <v>300001474</v>
          </cell>
          <cell r="F263" t="str">
            <v>Trauklė 116.30.30.135</v>
          </cell>
          <cell r="G263" t="str">
            <v>VNT</v>
          </cell>
          <cell r="H263">
            <v>14</v>
          </cell>
          <cell r="I263">
            <v>50.4</v>
          </cell>
        </row>
        <row r="264">
          <cell r="E264">
            <v>300000033</v>
          </cell>
          <cell r="F264" t="str">
            <v>Antdėklas 302.30.40.111</v>
          </cell>
          <cell r="G264" t="str">
            <v>VNT</v>
          </cell>
          <cell r="H264">
            <v>62</v>
          </cell>
          <cell r="I264">
            <v>102</v>
          </cell>
        </row>
        <row r="265">
          <cell r="E265">
            <v>300000033</v>
          </cell>
          <cell r="F265" t="str">
            <v>Antdėklas 302.30.40.111</v>
          </cell>
          <cell r="G265" t="str">
            <v>VNT</v>
          </cell>
          <cell r="H265">
            <v>1544</v>
          </cell>
          <cell r="I265">
            <v>3.7</v>
          </cell>
        </row>
        <row r="266">
          <cell r="E266">
            <v>300001544</v>
          </cell>
          <cell r="F266" t="str">
            <v>Varžtas 303.30.30.181</v>
          </cell>
          <cell r="G266" t="str">
            <v>VNT</v>
          </cell>
          <cell r="H266">
            <v>15</v>
          </cell>
          <cell r="I266">
            <v>22.4</v>
          </cell>
        </row>
        <row r="267">
          <cell r="E267">
            <v>300001702</v>
          </cell>
          <cell r="F267" t="str">
            <v>Žiedas spyruoklinis 313.30.41.154</v>
          </cell>
          <cell r="G267" t="str">
            <v>VNT</v>
          </cell>
          <cell r="H267">
            <v>22</v>
          </cell>
          <cell r="I267">
            <v>5.6</v>
          </cell>
        </row>
        <row r="268">
          <cell r="E268">
            <v>300010878</v>
          </cell>
          <cell r="F268" t="str">
            <v>Reduktorius kūgin.316.00.50.017.</v>
          </cell>
          <cell r="G268" t="str">
            <v>VNT</v>
          </cell>
          <cell r="H268">
            <v>6</v>
          </cell>
          <cell r="I268">
            <v>478.36</v>
          </cell>
        </row>
        <row r="269">
          <cell r="E269">
            <v>300000939</v>
          </cell>
          <cell r="F269" t="str">
            <v>Reduktorius SliekGreitm 316.00.50.021</v>
          </cell>
          <cell r="G269" t="str">
            <v>VNT</v>
          </cell>
          <cell r="H269">
            <v>7</v>
          </cell>
          <cell r="I269">
            <v>420.71</v>
          </cell>
        </row>
        <row r="270">
          <cell r="E270">
            <v>300001545</v>
          </cell>
          <cell r="F270" t="str">
            <v>Varžtas 316.30.30.121</v>
          </cell>
          <cell r="G270" t="str">
            <v>VNT</v>
          </cell>
          <cell r="H270">
            <v>28</v>
          </cell>
          <cell r="I270">
            <v>39.200000000000003</v>
          </cell>
        </row>
        <row r="271">
          <cell r="E271">
            <v>300020626</v>
          </cell>
          <cell r="F271" t="str">
            <v>Galvutė stumstabdcilindras 316.30.40.143</v>
          </cell>
          <cell r="G271" t="str">
            <v>VNT</v>
          </cell>
          <cell r="H271">
            <v>16</v>
          </cell>
          <cell r="I271">
            <v>32.07</v>
          </cell>
        </row>
        <row r="272">
          <cell r="E272">
            <v>300001673</v>
          </cell>
          <cell r="F272" t="str">
            <v>Žiedas 316.30.40.178</v>
          </cell>
          <cell r="G272" t="str">
            <v>VNT</v>
          </cell>
          <cell r="H272">
            <v>10</v>
          </cell>
          <cell r="I272">
            <v>23.52</v>
          </cell>
        </row>
        <row r="273">
          <cell r="E273">
            <v>300001478</v>
          </cell>
          <cell r="F273" t="str">
            <v>Trinkelė gramdiklinė DR-1A 316.30.41.140</v>
          </cell>
          <cell r="G273" t="str">
            <v>VNT</v>
          </cell>
          <cell r="H273">
            <v>124</v>
          </cell>
          <cell r="I273">
            <v>8.9600000000000009</v>
          </cell>
        </row>
        <row r="274">
          <cell r="E274">
            <v>300030759</v>
          </cell>
          <cell r="F274" t="str">
            <v>Žiedas spyruoklinis 316.30,41.154</v>
          </cell>
          <cell r="G274" t="str">
            <v>VNT</v>
          </cell>
          <cell r="H274">
            <v>12</v>
          </cell>
          <cell r="I274">
            <v>2.2400000000000002</v>
          </cell>
        </row>
        <row r="275">
          <cell r="E275">
            <v>300001201</v>
          </cell>
          <cell r="F275" t="str">
            <v>Šliaužiklis 302.30.31.108</v>
          </cell>
          <cell r="G275" t="str">
            <v>VNT</v>
          </cell>
          <cell r="H275">
            <v>200</v>
          </cell>
          <cell r="I275">
            <v>17.920000000000002</v>
          </cell>
        </row>
        <row r="276">
          <cell r="E276">
            <v>300001981</v>
          </cell>
          <cell r="F276" t="str">
            <v>Žiedas d.v. stabd. cilindr.316.30.40.180</v>
          </cell>
          <cell r="G276" t="str">
            <v>VNT</v>
          </cell>
          <cell r="H276">
            <v>84</v>
          </cell>
          <cell r="I276">
            <v>0.46</v>
          </cell>
        </row>
        <row r="277">
          <cell r="E277">
            <v>300009085</v>
          </cell>
          <cell r="F277" t="str">
            <v>Tarpinė 106.30.10.118</v>
          </cell>
          <cell r="G277" t="str">
            <v>VNT</v>
          </cell>
          <cell r="H277">
            <v>30</v>
          </cell>
          <cell r="I277">
            <v>2.56</v>
          </cell>
        </row>
        <row r="278">
          <cell r="E278">
            <v>300000522</v>
          </cell>
          <cell r="F278" t="str">
            <v>Kaištis pavadėlio 106.30.10.196</v>
          </cell>
          <cell r="G278" t="str">
            <v>VNT</v>
          </cell>
          <cell r="H278">
            <v>25</v>
          </cell>
          <cell r="I278">
            <v>0.68</v>
          </cell>
        </row>
        <row r="279">
          <cell r="E279">
            <v>300001597</v>
          </cell>
          <cell r="F279" t="str">
            <v>Veržlė 116.30.00.103</v>
          </cell>
          <cell r="G279" t="str">
            <v>VNT</v>
          </cell>
          <cell r="H279">
            <v>24</v>
          </cell>
          <cell r="I279">
            <v>2</v>
          </cell>
        </row>
        <row r="280">
          <cell r="E280">
            <v>300001580</v>
          </cell>
          <cell r="F280" t="str">
            <v>Velenėlis skers. pavadėlio 116.30.00.138</v>
          </cell>
          <cell r="G280" t="str">
            <v>VNT</v>
          </cell>
          <cell r="H280">
            <v>192</v>
          </cell>
          <cell r="I280">
            <v>5.7</v>
          </cell>
        </row>
        <row r="281">
          <cell r="E281">
            <v>300000886</v>
          </cell>
          <cell r="F281" t="str">
            <v>Plokštelė 116.30.00.139</v>
          </cell>
          <cell r="G281" t="str">
            <v>VNT</v>
          </cell>
          <cell r="H281">
            <v>10</v>
          </cell>
          <cell r="I281">
            <v>3.52</v>
          </cell>
        </row>
        <row r="282">
          <cell r="E282">
            <v>300001052</v>
          </cell>
          <cell r="F282" t="str">
            <v>Sailenblokas 116.30.10.022</v>
          </cell>
          <cell r="G282" t="str">
            <v>VNT</v>
          </cell>
          <cell r="H282">
            <v>48</v>
          </cell>
          <cell r="I282">
            <v>34.869999999999997</v>
          </cell>
        </row>
        <row r="283">
          <cell r="E283">
            <v>300030760</v>
          </cell>
          <cell r="F283" t="str">
            <v>Poveržlė 302.30.30.321</v>
          </cell>
          <cell r="G283" t="str">
            <v>VNT</v>
          </cell>
          <cell r="H283">
            <v>64</v>
          </cell>
          <cell r="I283">
            <v>3.29</v>
          </cell>
        </row>
        <row r="284">
          <cell r="E284">
            <v>300001200</v>
          </cell>
          <cell r="F284" t="str">
            <v>Šliaužiklis 302.30.30.334</v>
          </cell>
          <cell r="G284" t="str">
            <v>VNT</v>
          </cell>
          <cell r="H284">
            <v>18</v>
          </cell>
          <cell r="I284">
            <v>117.51</v>
          </cell>
        </row>
        <row r="285">
          <cell r="E285">
            <v>300000106</v>
          </cell>
          <cell r="F285" t="str">
            <v>Atrama 302.30.31.010</v>
          </cell>
          <cell r="G285" t="str">
            <v>VNT</v>
          </cell>
          <cell r="H285">
            <v>6</v>
          </cell>
          <cell r="I285">
            <v>9.27</v>
          </cell>
        </row>
        <row r="286">
          <cell r="E286">
            <v>300001560</v>
          </cell>
          <cell r="F286" t="str">
            <v>Velenas teleskopinis 316.00.50.024</v>
          </cell>
          <cell r="G286" t="str">
            <v>VNT</v>
          </cell>
          <cell r="H286">
            <v>12</v>
          </cell>
          <cell r="I286">
            <v>72.790000000000006</v>
          </cell>
        </row>
        <row r="287">
          <cell r="E287">
            <v>300000401</v>
          </cell>
          <cell r="F287" t="str">
            <v>Įvorė 316.30.00.106</v>
          </cell>
          <cell r="G287" t="str">
            <v>VNT</v>
          </cell>
          <cell r="H287">
            <v>38</v>
          </cell>
          <cell r="I287">
            <v>54.59</v>
          </cell>
        </row>
        <row r="288">
          <cell r="E288">
            <v>300000110</v>
          </cell>
          <cell r="F288" t="str">
            <v>Atrama spyruoklės 316.30.00.107</v>
          </cell>
          <cell r="G288" t="str">
            <v>VNT</v>
          </cell>
          <cell r="H288">
            <v>16</v>
          </cell>
          <cell r="I288">
            <v>106.28</v>
          </cell>
        </row>
        <row r="289">
          <cell r="E289">
            <v>300000402</v>
          </cell>
          <cell r="F289" t="str">
            <v>Įvorė 316.30.00.185</v>
          </cell>
          <cell r="G289" t="str">
            <v>VNT</v>
          </cell>
          <cell r="H289">
            <v>66</v>
          </cell>
          <cell r="I289">
            <v>18.57</v>
          </cell>
        </row>
        <row r="290">
          <cell r="E290">
            <v>300001565</v>
          </cell>
          <cell r="F290" t="str">
            <v>Velenėlis 316.30.00.190</v>
          </cell>
          <cell r="G290" t="str">
            <v>VNT</v>
          </cell>
          <cell r="H290">
            <v>31</v>
          </cell>
          <cell r="I290">
            <v>18.57</v>
          </cell>
        </row>
        <row r="291">
          <cell r="E291">
            <v>300000403</v>
          </cell>
          <cell r="F291" t="str">
            <v>Įvorė 316.30.00.191</v>
          </cell>
          <cell r="G291" t="str">
            <v>VNT</v>
          </cell>
          <cell r="H291">
            <v>66</v>
          </cell>
          <cell r="I291">
            <v>9.7899999999999991</v>
          </cell>
        </row>
        <row r="292">
          <cell r="E292">
            <v>300000867</v>
          </cell>
          <cell r="F292" t="str">
            <v>Pleištas stabdžių disko 316.30.10.186</v>
          </cell>
          <cell r="G292" t="str">
            <v>VNT</v>
          </cell>
          <cell r="H292">
            <v>80</v>
          </cell>
          <cell r="I292">
            <v>1.39</v>
          </cell>
        </row>
        <row r="293">
          <cell r="E293">
            <v>300001166</v>
          </cell>
          <cell r="F293" t="str">
            <v>Šerdesas 316.30.30.122</v>
          </cell>
          <cell r="G293" t="str">
            <v>VNT</v>
          </cell>
          <cell r="H293">
            <v>24</v>
          </cell>
          <cell r="I293">
            <v>160.65</v>
          </cell>
        </row>
        <row r="294">
          <cell r="E294">
            <v>300000109</v>
          </cell>
          <cell r="F294" t="str">
            <v>Atrama kėbulo 316.30.30.125</v>
          </cell>
          <cell r="G294" t="str">
            <v>VNT</v>
          </cell>
          <cell r="H294">
            <v>96</v>
          </cell>
          <cell r="I294">
            <v>47.75</v>
          </cell>
        </row>
        <row r="295">
          <cell r="E295">
            <v>300001566</v>
          </cell>
          <cell r="F295" t="str">
            <v>Velenėlis 316.30.30.126 (32x290)</v>
          </cell>
          <cell r="G295" t="str">
            <v>VNT</v>
          </cell>
          <cell r="H295">
            <v>72</v>
          </cell>
          <cell r="I295">
            <v>4.09</v>
          </cell>
        </row>
        <row r="296">
          <cell r="E296">
            <v>300000866</v>
          </cell>
          <cell r="F296" t="str">
            <v>Pleištas stabdžių 316.30.40.036</v>
          </cell>
          <cell r="G296" t="str">
            <v>VNT</v>
          </cell>
          <cell r="H296">
            <v>51</v>
          </cell>
          <cell r="I296">
            <v>36.130000000000003</v>
          </cell>
        </row>
        <row r="297">
          <cell r="E297">
            <v>300001042</v>
          </cell>
          <cell r="F297" t="str">
            <v>Ritinėlis 316.30.40.049</v>
          </cell>
          <cell r="G297" t="str">
            <v>VNT</v>
          </cell>
          <cell r="H297">
            <v>156</v>
          </cell>
          <cell r="I297">
            <v>10.66</v>
          </cell>
        </row>
        <row r="298">
          <cell r="E298">
            <v>300015135</v>
          </cell>
          <cell r="F298" t="str">
            <v>Pleištas stabdžių 316.30.40.053SB</v>
          </cell>
          <cell r="G298" t="str">
            <v>VNT</v>
          </cell>
          <cell r="H298">
            <v>51</v>
          </cell>
          <cell r="I298">
            <v>32.950000000000003</v>
          </cell>
        </row>
        <row r="299">
          <cell r="E299">
            <v>300001598</v>
          </cell>
          <cell r="F299" t="str">
            <v>Veržlė 316.30.41.139</v>
          </cell>
          <cell r="G299" t="str">
            <v>VNT</v>
          </cell>
          <cell r="H299">
            <v>30</v>
          </cell>
          <cell r="I299">
            <v>5.03</v>
          </cell>
        </row>
        <row r="300">
          <cell r="E300">
            <v>300001567</v>
          </cell>
          <cell r="F300" t="str">
            <v>Velenėlis 316.30.40.125</v>
          </cell>
          <cell r="G300" t="str">
            <v>VNT</v>
          </cell>
          <cell r="H300">
            <v>50</v>
          </cell>
          <cell r="I300">
            <v>2.12</v>
          </cell>
        </row>
        <row r="301">
          <cell r="E301">
            <v>300001582</v>
          </cell>
          <cell r="F301" t="str">
            <v>Velenėlis svirtinis 316.30.40.126</v>
          </cell>
          <cell r="G301" t="str">
            <v>VNT</v>
          </cell>
          <cell r="H301">
            <v>62</v>
          </cell>
          <cell r="I301">
            <v>3.55</v>
          </cell>
        </row>
        <row r="302">
          <cell r="E302">
            <v>300001578</v>
          </cell>
          <cell r="F302" t="str">
            <v>Velenėlis pleišto ašies 316.30.40.127</v>
          </cell>
          <cell r="G302" t="str">
            <v>VNT</v>
          </cell>
          <cell r="H302">
            <v>72</v>
          </cell>
          <cell r="I302">
            <v>2.77</v>
          </cell>
        </row>
        <row r="303">
          <cell r="E303">
            <v>300001245</v>
          </cell>
          <cell r="F303" t="str">
            <v>Spyruoklė 316.30.40.129</v>
          </cell>
          <cell r="G303" t="str">
            <v>VNT</v>
          </cell>
          <cell r="H303">
            <v>30</v>
          </cell>
          <cell r="I303">
            <v>2.13</v>
          </cell>
        </row>
        <row r="304">
          <cell r="E304">
            <v>300002101</v>
          </cell>
          <cell r="F304" t="str">
            <v>Spyruoklė d.v.vež. 316.30.40.142</v>
          </cell>
          <cell r="G304" t="str">
            <v>VNT</v>
          </cell>
          <cell r="H304">
            <v>80</v>
          </cell>
          <cell r="I304">
            <v>0.59</v>
          </cell>
        </row>
        <row r="305">
          <cell r="E305">
            <v>300001982</v>
          </cell>
          <cell r="F305" t="str">
            <v>Žiedas d.v. stabd.cilindr. 316.30.40.181</v>
          </cell>
          <cell r="G305" t="str">
            <v>VNT</v>
          </cell>
          <cell r="H305">
            <v>78</v>
          </cell>
          <cell r="I305">
            <v>0.55000000000000004</v>
          </cell>
        </row>
        <row r="306">
          <cell r="E306">
            <v>300002618</v>
          </cell>
          <cell r="F306" t="str">
            <v>Svirtis alkūninė 316.30.41.023</v>
          </cell>
          <cell r="G306" t="str">
            <v>VNT</v>
          </cell>
          <cell r="H306">
            <v>34</v>
          </cell>
          <cell r="I306">
            <v>41.61</v>
          </cell>
        </row>
        <row r="307">
          <cell r="E307">
            <v>300002619</v>
          </cell>
          <cell r="F307" t="str">
            <v>Svirtis alkūninė 316.30.41.023-01</v>
          </cell>
          <cell r="G307" t="str">
            <v>VNT</v>
          </cell>
          <cell r="H307">
            <v>34</v>
          </cell>
          <cell r="I307">
            <v>41.61</v>
          </cell>
        </row>
        <row r="308">
          <cell r="E308">
            <v>300001247</v>
          </cell>
          <cell r="F308" t="str">
            <v>Spyruoklė 316.30.41.120</v>
          </cell>
          <cell r="G308" t="str">
            <v>VNT</v>
          </cell>
          <cell r="H308">
            <v>16</v>
          </cell>
          <cell r="I308">
            <v>1.32</v>
          </cell>
        </row>
        <row r="309">
          <cell r="E309">
            <v>300000104</v>
          </cell>
          <cell r="F309" t="str">
            <v>Ašis 316.30.41.121</v>
          </cell>
          <cell r="G309" t="str">
            <v>VNT</v>
          </cell>
          <cell r="H309">
            <v>40</v>
          </cell>
          <cell r="I309">
            <v>8.02</v>
          </cell>
        </row>
        <row r="310">
          <cell r="E310">
            <v>300000105</v>
          </cell>
          <cell r="F310" t="str">
            <v>Ašis 316.30.41.125</v>
          </cell>
          <cell r="G310" t="str">
            <v>VNT</v>
          </cell>
          <cell r="H310">
            <v>40</v>
          </cell>
          <cell r="I310">
            <v>1.87</v>
          </cell>
        </row>
        <row r="311">
          <cell r="E311">
            <v>300000518</v>
          </cell>
          <cell r="F311" t="str">
            <v>Kabė 316.30.41.141</v>
          </cell>
          <cell r="G311" t="str">
            <v>VNT</v>
          </cell>
          <cell r="H311">
            <v>30</v>
          </cell>
          <cell r="I311">
            <v>1.1000000000000001</v>
          </cell>
        </row>
        <row r="312">
          <cell r="E312">
            <v>300000096</v>
          </cell>
          <cell r="F312" t="str">
            <v>Apykaklė 316.30.41.152</v>
          </cell>
          <cell r="G312" t="str">
            <v>VNT</v>
          </cell>
          <cell r="H312">
            <v>60</v>
          </cell>
          <cell r="I312">
            <v>1.98</v>
          </cell>
        </row>
        <row r="313">
          <cell r="E313">
            <v>300030761</v>
          </cell>
          <cell r="F313" t="str">
            <v>Veržlė šerdeso 317.30.01.102</v>
          </cell>
          <cell r="G313" t="str">
            <v>VNT</v>
          </cell>
          <cell r="H313">
            <v>23</v>
          </cell>
          <cell r="I313">
            <v>14.11</v>
          </cell>
        </row>
        <row r="314">
          <cell r="E314">
            <v>300001599</v>
          </cell>
          <cell r="F314" t="str">
            <v>Veržlė 62.30.30.132</v>
          </cell>
          <cell r="G314" t="str">
            <v>VNT</v>
          </cell>
          <cell r="H314">
            <v>74</v>
          </cell>
          <cell r="I314">
            <v>21.44</v>
          </cell>
        </row>
        <row r="315">
          <cell r="E315">
            <v>300000442</v>
          </cell>
          <cell r="F315" t="str">
            <v>Įvorė pavadėlio 62.30.30.141</v>
          </cell>
          <cell r="G315" t="str">
            <v>VNT</v>
          </cell>
          <cell r="H315">
            <v>84</v>
          </cell>
          <cell r="I315">
            <v>16.559999999999999</v>
          </cell>
        </row>
        <row r="316">
          <cell r="E316">
            <v>300001600</v>
          </cell>
          <cell r="F316" t="str">
            <v>Veržlė 62.30.30.143</v>
          </cell>
          <cell r="G316" t="str">
            <v>VNT</v>
          </cell>
          <cell r="H316">
            <v>48</v>
          </cell>
          <cell r="I316">
            <v>6.81</v>
          </cell>
        </row>
        <row r="317">
          <cell r="E317">
            <v>300001546</v>
          </cell>
          <cell r="F317" t="str">
            <v>Varžtas 62.30.30.147</v>
          </cell>
          <cell r="G317" t="str">
            <v>VNT</v>
          </cell>
          <cell r="H317">
            <v>26</v>
          </cell>
          <cell r="I317">
            <v>2.95</v>
          </cell>
        </row>
        <row r="318">
          <cell r="E318">
            <v>300000399</v>
          </cell>
          <cell r="F318" t="str">
            <v>Įvorė 116.30.00.163</v>
          </cell>
          <cell r="G318" t="str">
            <v>VNT</v>
          </cell>
          <cell r="H318">
            <v>14</v>
          </cell>
          <cell r="I318">
            <v>22.4</v>
          </cell>
        </row>
        <row r="319">
          <cell r="E319">
            <v>300001226</v>
          </cell>
          <cell r="F319" t="str">
            <v>Spraustukas kėbulo atramos 302.30.30.316</v>
          </cell>
          <cell r="G319" t="str">
            <v>VNT</v>
          </cell>
          <cell r="H319">
            <v>34</v>
          </cell>
          <cell r="I319">
            <v>78.400000000000006</v>
          </cell>
        </row>
        <row r="320">
          <cell r="E320">
            <v>300030762</v>
          </cell>
          <cell r="F320" t="str">
            <v>Veržlė šerdeso 302.30.31.113</v>
          </cell>
          <cell r="G320" t="str">
            <v>VNT</v>
          </cell>
          <cell r="H320">
            <v>66</v>
          </cell>
          <cell r="I320">
            <v>1.68</v>
          </cell>
        </row>
        <row r="321">
          <cell r="E321">
            <v>300000193</v>
          </cell>
          <cell r="F321" t="str">
            <v>Diafragma 316.30.40.176</v>
          </cell>
          <cell r="G321" t="str">
            <v>VNT</v>
          </cell>
          <cell r="H321">
            <v>240</v>
          </cell>
          <cell r="I321">
            <v>3.36</v>
          </cell>
        </row>
        <row r="322">
          <cell r="E322">
            <v>300005717</v>
          </cell>
          <cell r="F322" t="str">
            <v>Manžetas 508-12A</v>
          </cell>
          <cell r="G322" t="str">
            <v>VNT</v>
          </cell>
          <cell r="H322">
            <v>240</v>
          </cell>
          <cell r="I322">
            <v>2.8</v>
          </cell>
        </row>
        <row r="323">
          <cell r="E323">
            <v>300016544</v>
          </cell>
          <cell r="F323" t="str">
            <v>Įvorė 25,2x39 TS32CV2031-89</v>
          </cell>
          <cell r="G323" t="str">
            <v>VNT</v>
          </cell>
          <cell r="H323">
            <v>252</v>
          </cell>
          <cell r="I323">
            <v>0.9</v>
          </cell>
        </row>
        <row r="324">
          <cell r="E324">
            <v>300016545</v>
          </cell>
          <cell r="F324" t="str">
            <v>Įvorė 32,2x47 TS32CV2031-89</v>
          </cell>
          <cell r="G324" t="str">
            <v>VNT</v>
          </cell>
          <cell r="H324">
            <v>490</v>
          </cell>
          <cell r="I324">
            <v>1.79</v>
          </cell>
        </row>
        <row r="325">
          <cell r="E325">
            <v>300001825</v>
          </cell>
          <cell r="F325" t="str">
            <v>Įvorė 32.2X37</v>
          </cell>
          <cell r="G325" t="str">
            <v>VNT</v>
          </cell>
          <cell r="H325">
            <v>252</v>
          </cell>
          <cell r="I325">
            <v>1.9</v>
          </cell>
        </row>
        <row r="326">
          <cell r="E326">
            <v>300030763</v>
          </cell>
          <cell r="F326" t="str">
            <v>Įvorė 32.2x35 OST 24.151.07-77 DR1A</v>
          </cell>
          <cell r="G326" t="str">
            <v>VNT</v>
          </cell>
          <cell r="H326">
            <v>140</v>
          </cell>
          <cell r="I326">
            <v>1.9</v>
          </cell>
        </row>
        <row r="327">
          <cell r="E327">
            <v>300030764</v>
          </cell>
          <cell r="F327" t="str">
            <v>Įvorė 25x28-45-2 OST 24.151.07-77 DR1A</v>
          </cell>
          <cell r="G327" t="str">
            <v>VNT</v>
          </cell>
          <cell r="H327">
            <v>64</v>
          </cell>
          <cell r="I327">
            <v>1.9</v>
          </cell>
        </row>
        <row r="328">
          <cell r="E328">
            <v>300000474</v>
          </cell>
          <cell r="F328" t="str">
            <v>Jungiklis GX 167859 U12</v>
          </cell>
          <cell r="G328" t="str">
            <v>VNT</v>
          </cell>
          <cell r="H328">
            <v>4</v>
          </cell>
          <cell r="I328">
            <v>168</v>
          </cell>
        </row>
        <row r="329">
          <cell r="E329">
            <v>300000475</v>
          </cell>
          <cell r="F329" t="str">
            <v>Jungiklis GX 1690 U11</v>
          </cell>
          <cell r="G329" t="str">
            <v>VNT</v>
          </cell>
          <cell r="H329">
            <v>4</v>
          </cell>
          <cell r="I329">
            <v>168</v>
          </cell>
        </row>
        <row r="330">
          <cell r="E330">
            <v>300030765</v>
          </cell>
          <cell r="F330" t="str">
            <v>Jungiklis GX 16.8811U11 DR1A</v>
          </cell>
          <cell r="G330" t="str">
            <v>VNT</v>
          </cell>
          <cell r="H330">
            <v>4</v>
          </cell>
          <cell r="I330">
            <v>168</v>
          </cell>
        </row>
        <row r="331">
          <cell r="E331">
            <v>300018664</v>
          </cell>
          <cell r="F331" t="str">
            <v>Perjungiklis GX16 7963 U11</v>
          </cell>
          <cell r="G331" t="str">
            <v>VNT</v>
          </cell>
          <cell r="H331">
            <v>4</v>
          </cell>
          <cell r="I331">
            <v>168</v>
          </cell>
        </row>
        <row r="332">
          <cell r="E332">
            <v>300018665</v>
          </cell>
          <cell r="F332" t="str">
            <v>Perjungiklis GX16 7964 U11</v>
          </cell>
          <cell r="G332" t="str">
            <v>VNT</v>
          </cell>
          <cell r="H332">
            <v>4</v>
          </cell>
          <cell r="I332">
            <v>168</v>
          </cell>
        </row>
        <row r="333">
          <cell r="E333">
            <v>300018666</v>
          </cell>
          <cell r="F333" t="str">
            <v>Perjungiklis GX16 7965 U11</v>
          </cell>
          <cell r="G333" t="str">
            <v>VNT</v>
          </cell>
          <cell r="H333">
            <v>4</v>
          </cell>
          <cell r="I333">
            <v>168</v>
          </cell>
        </row>
        <row r="334">
          <cell r="E334">
            <v>200014832</v>
          </cell>
          <cell r="F334" t="str">
            <v>Keitiklis LiuminŠviest TM65149 110V 36-5</v>
          </cell>
          <cell r="G334" t="str">
            <v>VNT</v>
          </cell>
          <cell r="H334">
            <v>4</v>
          </cell>
          <cell r="I334">
            <v>56</v>
          </cell>
        </row>
        <row r="335">
          <cell r="E335">
            <v>200014833</v>
          </cell>
          <cell r="F335" t="str">
            <v>Keitiklis LiuminŠviest TM65148 110V 18-3</v>
          </cell>
          <cell r="G335" t="str">
            <v>VNT</v>
          </cell>
          <cell r="H335">
            <v>4</v>
          </cell>
          <cell r="I335">
            <v>56</v>
          </cell>
        </row>
        <row r="336">
          <cell r="E336">
            <v>300006030</v>
          </cell>
          <cell r="F336" t="str">
            <v>Šepetėlis el.EG-14 2(12,5x32x64)</v>
          </cell>
          <cell r="G336" t="str">
            <v>VNT</v>
          </cell>
          <cell r="H336">
            <v>24</v>
          </cell>
          <cell r="I336">
            <v>2.91</v>
          </cell>
        </row>
        <row r="337">
          <cell r="E337">
            <v>300017421</v>
          </cell>
          <cell r="F337" t="str">
            <v>Gesintuvas automatinis OSP-1</v>
          </cell>
          <cell r="G337" t="str">
            <v>VNT</v>
          </cell>
          <cell r="H337">
            <v>40</v>
          </cell>
          <cell r="I337">
            <v>33.6</v>
          </cell>
        </row>
        <row r="338">
          <cell r="E338">
            <v>300030766</v>
          </cell>
          <cell r="F338" t="str">
            <v>Purkštukas 0,9 GPH 80 3,25 kg/h Hidronic</v>
          </cell>
          <cell r="G338" t="str">
            <v>VNT</v>
          </cell>
          <cell r="H338">
            <v>10</v>
          </cell>
          <cell r="I338">
            <v>22.4</v>
          </cell>
        </row>
        <row r="339">
          <cell r="E339">
            <v>300016866</v>
          </cell>
          <cell r="F339" t="str">
            <v>Siurblys U4814 Webasto DVW 300.59</v>
          </cell>
          <cell r="G339" t="str">
            <v>VNT</v>
          </cell>
          <cell r="H339">
            <v>5</v>
          </cell>
          <cell r="I339">
            <v>168</v>
          </cell>
        </row>
        <row r="340">
          <cell r="E340">
            <v>300030767</v>
          </cell>
          <cell r="F340" t="str">
            <v>Variklis DV-75 UZ 0.04kW75V3000a/h</v>
          </cell>
          <cell r="G340" t="str">
            <v>VNT</v>
          </cell>
          <cell r="H340">
            <v>6</v>
          </cell>
          <cell r="I340">
            <v>336</v>
          </cell>
        </row>
        <row r="341">
          <cell r="E341">
            <v>200040711</v>
          </cell>
          <cell r="F341" t="str">
            <v>Jungiklis - mygtukas 704.012.718</v>
          </cell>
          <cell r="G341" t="str">
            <v>VNT</v>
          </cell>
          <cell r="H341">
            <v>5</v>
          </cell>
          <cell r="I341">
            <v>67.2</v>
          </cell>
        </row>
        <row r="342">
          <cell r="E342">
            <v>200040714</v>
          </cell>
          <cell r="F342" t="str">
            <v>Mygtukas „Stop“ 704.012.218</v>
          </cell>
          <cell r="G342" t="str">
            <v>VNT</v>
          </cell>
          <cell r="H342">
            <v>5</v>
          </cell>
          <cell r="I342">
            <v>67.2</v>
          </cell>
        </row>
        <row r="343">
          <cell r="E343">
            <v>300000483</v>
          </cell>
          <cell r="F343" t="str">
            <v>Jungiklis 704.411.018:704.910.3(main;2NO</v>
          </cell>
          <cell r="G343" t="str">
            <v>VNT</v>
          </cell>
          <cell r="H343">
            <v>5</v>
          </cell>
          <cell r="I343">
            <v>67.2</v>
          </cell>
        </row>
        <row r="344">
          <cell r="E344">
            <v>200040720</v>
          </cell>
          <cell r="F344" t="str">
            <v>Jungiklis 704.411.018</v>
          </cell>
          <cell r="G344" t="str">
            <v>VNT</v>
          </cell>
          <cell r="H344">
            <v>5</v>
          </cell>
          <cell r="I344">
            <v>67.2</v>
          </cell>
        </row>
        <row r="345">
          <cell r="E345">
            <v>300000484</v>
          </cell>
          <cell r="F345" t="str">
            <v>Jungiklis 704.411.018:704.910.5(INO+INC)</v>
          </cell>
          <cell r="G345" t="str">
            <v>VNT</v>
          </cell>
          <cell r="H345">
            <v>5</v>
          </cell>
          <cell r="I345">
            <v>67.2</v>
          </cell>
        </row>
        <row r="346">
          <cell r="E346">
            <v>200040717</v>
          </cell>
          <cell r="F346" t="str">
            <v>Perjungiklis 704.101.018</v>
          </cell>
          <cell r="G346" t="str">
            <v>VNT</v>
          </cell>
          <cell r="H346">
            <v>5</v>
          </cell>
          <cell r="I346">
            <v>67.2</v>
          </cell>
        </row>
        <row r="347">
          <cell r="E347">
            <v>200040720</v>
          </cell>
          <cell r="F347" t="str">
            <v>Jungiklis 704.411.018</v>
          </cell>
          <cell r="G347" t="str">
            <v>VNT</v>
          </cell>
          <cell r="H347">
            <v>5</v>
          </cell>
          <cell r="I347">
            <v>67.2</v>
          </cell>
        </row>
        <row r="348">
          <cell r="E348">
            <v>300001485</v>
          </cell>
          <cell r="F348" t="str">
            <v>Tumbleris TV 1-2</v>
          </cell>
          <cell r="G348" t="str">
            <v>VNT</v>
          </cell>
          <cell r="H348">
            <v>10</v>
          </cell>
          <cell r="I348">
            <v>3.92</v>
          </cell>
        </row>
        <row r="349">
          <cell r="E349">
            <v>300001486</v>
          </cell>
          <cell r="F349" t="str">
            <v>Tumbleris TV 1-4</v>
          </cell>
          <cell r="G349" t="str">
            <v>VNT</v>
          </cell>
          <cell r="H349">
            <v>10</v>
          </cell>
          <cell r="I349">
            <v>3.92</v>
          </cell>
        </row>
        <row r="350">
          <cell r="E350">
            <v>300026168</v>
          </cell>
          <cell r="F350" t="str">
            <v>Žiedas sandarinimo 700429015000 (W5)</v>
          </cell>
          <cell r="G350" t="str">
            <v>VNT</v>
          </cell>
          <cell r="H350">
            <v>1</v>
          </cell>
          <cell r="I350">
            <v>1.68</v>
          </cell>
        </row>
        <row r="351">
          <cell r="E351">
            <v>300026169</v>
          </cell>
          <cell r="F351" t="str">
            <v>Žiedas sandarinimo 700429020000 (W5)</v>
          </cell>
          <cell r="G351" t="str">
            <v>VNT</v>
          </cell>
          <cell r="H351">
            <v>1</v>
          </cell>
          <cell r="I351">
            <v>2.58</v>
          </cell>
        </row>
        <row r="352">
          <cell r="E352">
            <v>300026170</v>
          </cell>
          <cell r="F352" t="str">
            <v>Poveržlė spyruoklinė 000137006205 (W5)</v>
          </cell>
          <cell r="G352" t="str">
            <v>VNT</v>
          </cell>
          <cell r="H352">
            <v>50</v>
          </cell>
          <cell r="I352">
            <v>0.45</v>
          </cell>
        </row>
        <row r="353">
          <cell r="E353">
            <v>300026171</v>
          </cell>
          <cell r="F353" t="str">
            <v>Poveržlė spyruoklinė 000137010202 (W5)</v>
          </cell>
          <cell r="G353" t="str">
            <v>VNT</v>
          </cell>
          <cell r="H353">
            <v>21</v>
          </cell>
          <cell r="I353">
            <v>0.45</v>
          </cell>
        </row>
        <row r="354">
          <cell r="E354">
            <v>300026172</v>
          </cell>
          <cell r="F354" t="str">
            <v>Žiedas sandarinimo 700429037001 (W5)</v>
          </cell>
          <cell r="G354" t="str">
            <v>VNT</v>
          </cell>
          <cell r="H354">
            <v>4</v>
          </cell>
          <cell r="I354">
            <v>6.72</v>
          </cell>
        </row>
        <row r="355">
          <cell r="E355">
            <v>300001681</v>
          </cell>
          <cell r="F355" t="str">
            <v>Žiedas guminis 0000170660</v>
          </cell>
          <cell r="G355" t="str">
            <v>VNT</v>
          </cell>
          <cell r="H355">
            <v>8</v>
          </cell>
          <cell r="I355">
            <v>12.32</v>
          </cell>
        </row>
        <row r="356">
          <cell r="E356">
            <v>300026174</v>
          </cell>
          <cell r="F356" t="str">
            <v>Kotas sandar.vožtuva 0000530361 (W5)</v>
          </cell>
          <cell r="G356" t="str">
            <v>VNT</v>
          </cell>
          <cell r="H356">
            <v>16</v>
          </cell>
          <cell r="I356">
            <v>10.64</v>
          </cell>
        </row>
        <row r="357">
          <cell r="E357">
            <v>300001697</v>
          </cell>
          <cell r="F357" t="str">
            <v>Žiedas sandarinimo 0029977940</v>
          </cell>
          <cell r="G357" t="str">
            <v>VNT</v>
          </cell>
          <cell r="H357">
            <v>32</v>
          </cell>
          <cell r="I357">
            <v>2.58</v>
          </cell>
        </row>
        <row r="358">
          <cell r="E358">
            <v>300026175</v>
          </cell>
          <cell r="F358" t="str">
            <v>Žiedas sandarinimo 5500160119 (W5)</v>
          </cell>
          <cell r="G358" t="str">
            <v>VNT</v>
          </cell>
          <cell r="H358">
            <v>66</v>
          </cell>
          <cell r="I358">
            <v>2.91</v>
          </cell>
        </row>
        <row r="359">
          <cell r="E359">
            <v>300001676</v>
          </cell>
          <cell r="F359" t="str">
            <v>Žiedas atraminis 5500170260</v>
          </cell>
          <cell r="G359" t="str">
            <v>VNT</v>
          </cell>
          <cell r="H359">
            <v>8</v>
          </cell>
          <cell r="I359">
            <v>3.81</v>
          </cell>
        </row>
        <row r="360">
          <cell r="E360">
            <v>300003141</v>
          </cell>
          <cell r="F360" t="str">
            <v>Tarpinė galvutės 5550161420</v>
          </cell>
          <cell r="G360" t="str">
            <v>VNT</v>
          </cell>
          <cell r="H360">
            <v>8</v>
          </cell>
          <cell r="I360">
            <v>190.4</v>
          </cell>
        </row>
        <row r="361">
          <cell r="E361">
            <v>300026177</v>
          </cell>
          <cell r="F361" t="str">
            <v>Žiedas sandarinimo 700429009002 (W5)</v>
          </cell>
          <cell r="G361" t="str">
            <v>VNT</v>
          </cell>
          <cell r="H361">
            <v>32</v>
          </cell>
          <cell r="I361">
            <v>0.78</v>
          </cell>
        </row>
        <row r="362">
          <cell r="E362">
            <v>300026178</v>
          </cell>
          <cell r="F362" t="str">
            <v>Žiedas sandarinimo 700429014000 (W5)</v>
          </cell>
          <cell r="G362" t="str">
            <v>VNT</v>
          </cell>
          <cell r="H362">
            <v>12</v>
          </cell>
          <cell r="I362">
            <v>1.68</v>
          </cell>
        </row>
        <row r="363">
          <cell r="E363">
            <v>300026179</v>
          </cell>
          <cell r="F363" t="str">
            <v>Žiedas sandarinimo 700429021000 (W5)</v>
          </cell>
          <cell r="G363" t="str">
            <v>VNT</v>
          </cell>
          <cell r="H363">
            <v>26</v>
          </cell>
          <cell r="I363">
            <v>1.23</v>
          </cell>
        </row>
        <row r="364">
          <cell r="E364">
            <v>300026180</v>
          </cell>
          <cell r="F364" t="str">
            <v>Žiedas sandarinimo 700429030001 (W5)</v>
          </cell>
          <cell r="G364" t="str">
            <v>VNT</v>
          </cell>
          <cell r="H364">
            <v>8</v>
          </cell>
          <cell r="I364">
            <v>2.91</v>
          </cell>
        </row>
        <row r="365">
          <cell r="E365">
            <v>300001685</v>
          </cell>
          <cell r="F365" t="str">
            <v>Žiedas guminis 700429033000</v>
          </cell>
          <cell r="G365" t="str">
            <v>VNT</v>
          </cell>
          <cell r="H365">
            <v>16</v>
          </cell>
          <cell r="I365">
            <v>1.68</v>
          </cell>
        </row>
        <row r="366">
          <cell r="E366">
            <v>300026182</v>
          </cell>
          <cell r="F366" t="str">
            <v>Žiedas sandarinimo 700429036001 (W5)</v>
          </cell>
          <cell r="G366" t="str">
            <v>VNT</v>
          </cell>
          <cell r="H366">
            <v>16</v>
          </cell>
          <cell r="I366">
            <v>3.81</v>
          </cell>
        </row>
        <row r="367">
          <cell r="E367">
            <v>300026183</v>
          </cell>
          <cell r="F367" t="str">
            <v>Žiedas sandarinimo 700429040003 (W5)</v>
          </cell>
          <cell r="G367" t="str">
            <v>VNT</v>
          </cell>
          <cell r="H367">
            <v>24</v>
          </cell>
          <cell r="I367">
            <v>6.16</v>
          </cell>
        </row>
        <row r="368">
          <cell r="E368">
            <v>300026184</v>
          </cell>
          <cell r="F368" t="str">
            <v>Žiedas užspaudimo 0009940254 (W5)</v>
          </cell>
          <cell r="G368" t="str">
            <v>VNT</v>
          </cell>
          <cell r="H368">
            <v>16</v>
          </cell>
          <cell r="I368">
            <v>0.45</v>
          </cell>
        </row>
        <row r="369">
          <cell r="E369">
            <v>300001381</v>
          </cell>
          <cell r="F369" t="str">
            <v>Tarpinė 5500160121</v>
          </cell>
          <cell r="G369" t="str">
            <v>VNT</v>
          </cell>
          <cell r="H369">
            <v>16</v>
          </cell>
          <cell r="I369">
            <v>21.28</v>
          </cell>
        </row>
        <row r="370">
          <cell r="E370">
            <v>300001700</v>
          </cell>
          <cell r="F370" t="str">
            <v>Žiedas sandarinimo 700429006000</v>
          </cell>
          <cell r="G370" t="str">
            <v>VNT</v>
          </cell>
          <cell r="H370">
            <v>16</v>
          </cell>
          <cell r="I370">
            <v>0.84</v>
          </cell>
        </row>
        <row r="371">
          <cell r="E371">
            <v>300026185</v>
          </cell>
          <cell r="F371" t="str">
            <v>Žiedas sandarinimo 700429260000 (W5)</v>
          </cell>
          <cell r="G371" t="str">
            <v>VNT</v>
          </cell>
          <cell r="H371">
            <v>8</v>
          </cell>
          <cell r="I371">
            <v>21.28</v>
          </cell>
        </row>
        <row r="372">
          <cell r="E372">
            <v>300001487</v>
          </cell>
          <cell r="F372" t="str">
            <v>Turbina komplektas remontui 8695860173</v>
          </cell>
          <cell r="G372" t="str">
            <v>VNT</v>
          </cell>
          <cell r="H372">
            <v>3</v>
          </cell>
          <cell r="I372">
            <v>492.8</v>
          </cell>
        </row>
        <row r="373">
          <cell r="E373">
            <v>300026186</v>
          </cell>
          <cell r="F373" t="str">
            <v>Tarpinė 0010944480 (W5)</v>
          </cell>
          <cell r="G373" t="str">
            <v>VNT</v>
          </cell>
          <cell r="H373">
            <v>2</v>
          </cell>
          <cell r="I373">
            <v>8.4</v>
          </cell>
        </row>
        <row r="374">
          <cell r="E374">
            <v>300026187</v>
          </cell>
          <cell r="F374" t="str">
            <v>Patronas 8690940003 (W5)</v>
          </cell>
          <cell r="G374" t="str">
            <v>VNT</v>
          </cell>
          <cell r="H374">
            <v>2</v>
          </cell>
          <cell r="I374">
            <v>358.4</v>
          </cell>
        </row>
        <row r="375">
          <cell r="E375">
            <v>300026188</v>
          </cell>
          <cell r="F375" t="str">
            <v>Sandariklis 8690940380 (W5)</v>
          </cell>
          <cell r="G375" t="str">
            <v>VNT</v>
          </cell>
          <cell r="H375">
            <v>2</v>
          </cell>
          <cell r="I375">
            <v>75.040000000000006</v>
          </cell>
        </row>
        <row r="376">
          <cell r="E376">
            <v>300026189</v>
          </cell>
          <cell r="F376" t="str">
            <v>Žiedas sandarinimo 700429080003 (W5)</v>
          </cell>
          <cell r="G376" t="str">
            <v>VNT</v>
          </cell>
          <cell r="H376">
            <v>2</v>
          </cell>
          <cell r="I376">
            <v>16.8</v>
          </cell>
        </row>
        <row r="377">
          <cell r="E377">
            <v>300026191</v>
          </cell>
          <cell r="F377" t="str">
            <v>Žiedas sandarinimo 700429095002 (W5)</v>
          </cell>
          <cell r="G377" t="str">
            <v>VNT</v>
          </cell>
          <cell r="H377">
            <v>2</v>
          </cell>
          <cell r="I377">
            <v>19.04</v>
          </cell>
        </row>
        <row r="378">
          <cell r="E378">
            <v>300026192</v>
          </cell>
          <cell r="F378" t="str">
            <v>Žiedas sandarinimo 700429055001 (W5)</v>
          </cell>
          <cell r="G378" t="str">
            <v>VNT</v>
          </cell>
          <cell r="H378">
            <v>1</v>
          </cell>
          <cell r="I378">
            <v>6.27</v>
          </cell>
        </row>
        <row r="379">
          <cell r="E379">
            <v>300026193</v>
          </cell>
          <cell r="F379" t="str">
            <v>Tarpinė 8690980183 (W5)</v>
          </cell>
          <cell r="G379" t="str">
            <v>VNT</v>
          </cell>
          <cell r="H379">
            <v>1</v>
          </cell>
          <cell r="I379">
            <v>294.56</v>
          </cell>
        </row>
        <row r="380">
          <cell r="E380">
            <v>300018499</v>
          </cell>
          <cell r="F380" t="str">
            <v>Plokštelė 5559940030 (MTU varikl.)</v>
          </cell>
          <cell r="G380" t="str">
            <v>VNT</v>
          </cell>
          <cell r="H380">
            <v>4</v>
          </cell>
          <cell r="I380">
            <v>12.32</v>
          </cell>
        </row>
        <row r="381">
          <cell r="E381">
            <v>300026195</v>
          </cell>
          <cell r="F381" t="str">
            <v>Plokštė fiksavimo 5559940130 (W5)</v>
          </cell>
          <cell r="G381" t="str">
            <v>VNT</v>
          </cell>
          <cell r="H381">
            <v>4</v>
          </cell>
          <cell r="I381">
            <v>16.8</v>
          </cell>
        </row>
        <row r="382">
          <cell r="E382">
            <v>300026196</v>
          </cell>
          <cell r="F382" t="str">
            <v>Žiedas sandarinimo 700429032003 (W5)</v>
          </cell>
          <cell r="G382" t="str">
            <v>VNT</v>
          </cell>
          <cell r="H382">
            <v>7</v>
          </cell>
          <cell r="I382">
            <v>2.8</v>
          </cell>
        </row>
        <row r="383">
          <cell r="E383">
            <v>300026197</v>
          </cell>
          <cell r="F383" t="str">
            <v>Tarpinė 5511421880 (W5)</v>
          </cell>
          <cell r="G383" t="str">
            <v>VNT</v>
          </cell>
          <cell r="H383">
            <v>1</v>
          </cell>
          <cell r="I383">
            <v>280</v>
          </cell>
        </row>
        <row r="384">
          <cell r="E384">
            <v>300026198</v>
          </cell>
          <cell r="F384" t="str">
            <v>Poveržlė fiksavimo 006799012000 (W5)</v>
          </cell>
          <cell r="G384" t="str">
            <v>VNT</v>
          </cell>
          <cell r="H384">
            <v>2</v>
          </cell>
          <cell r="I384">
            <v>0.45</v>
          </cell>
        </row>
        <row r="385">
          <cell r="E385">
            <v>300026199</v>
          </cell>
          <cell r="F385" t="str">
            <v>Žiedas sandarinimo 007603012111 (W5)</v>
          </cell>
          <cell r="G385" t="str">
            <v>VNT</v>
          </cell>
          <cell r="H385">
            <v>3</v>
          </cell>
          <cell r="I385">
            <v>2.13</v>
          </cell>
        </row>
        <row r="386">
          <cell r="E386">
            <v>300026200</v>
          </cell>
          <cell r="F386" t="str">
            <v>Hermetikas 50545 (W5)</v>
          </cell>
          <cell r="G386" t="str">
            <v>VNT</v>
          </cell>
          <cell r="H386">
            <v>3</v>
          </cell>
          <cell r="I386">
            <v>29.12</v>
          </cell>
        </row>
        <row r="387">
          <cell r="E387">
            <v>300026201</v>
          </cell>
          <cell r="F387" t="str">
            <v>Tarpinė 5500980280 (W5)</v>
          </cell>
          <cell r="G387" t="str">
            <v>VNT</v>
          </cell>
          <cell r="H387">
            <v>8</v>
          </cell>
          <cell r="I387">
            <v>21.28</v>
          </cell>
        </row>
        <row r="388">
          <cell r="E388">
            <v>300026202</v>
          </cell>
          <cell r="F388" t="str">
            <v>Tarpinė 5500981680 (W5)</v>
          </cell>
          <cell r="G388" t="str">
            <v>VNT</v>
          </cell>
          <cell r="H388">
            <v>4</v>
          </cell>
          <cell r="I388">
            <v>5.04</v>
          </cell>
        </row>
        <row r="389">
          <cell r="E389">
            <v>300026203</v>
          </cell>
          <cell r="F389" t="str">
            <v>Gaubtas apsauginis 5501420720 (W5)</v>
          </cell>
          <cell r="G389" t="str">
            <v>VNT</v>
          </cell>
          <cell r="H389">
            <v>8</v>
          </cell>
          <cell r="I389">
            <v>41.44</v>
          </cell>
        </row>
        <row r="390">
          <cell r="E390">
            <v>300026204</v>
          </cell>
          <cell r="F390" t="str">
            <v>Gaubtas apsauginis 5501421520 (W5)</v>
          </cell>
          <cell r="G390" t="str">
            <v>VNT</v>
          </cell>
          <cell r="H390">
            <v>8</v>
          </cell>
          <cell r="I390">
            <v>179.2</v>
          </cell>
        </row>
        <row r="391">
          <cell r="E391">
            <v>300026205</v>
          </cell>
          <cell r="F391" t="str">
            <v>Tarpinė 5530981580 (W5)</v>
          </cell>
          <cell r="G391" t="str">
            <v>VNT</v>
          </cell>
          <cell r="H391">
            <v>2</v>
          </cell>
          <cell r="I391">
            <v>63.84</v>
          </cell>
        </row>
        <row r="392">
          <cell r="E392">
            <v>300026206</v>
          </cell>
          <cell r="F392" t="str">
            <v>Riebokšlis 700386017000 (W5)</v>
          </cell>
          <cell r="G392" t="str">
            <v>VNT</v>
          </cell>
          <cell r="H392">
            <v>4</v>
          </cell>
          <cell r="I392">
            <v>25.76</v>
          </cell>
        </row>
        <row r="393">
          <cell r="E393">
            <v>300026207</v>
          </cell>
          <cell r="F393" t="str">
            <v>Žiedas sandarinimo 700429028001 (W5)</v>
          </cell>
          <cell r="G393" t="str">
            <v>VNT</v>
          </cell>
          <cell r="H393">
            <v>8</v>
          </cell>
          <cell r="I393">
            <v>2.46</v>
          </cell>
        </row>
        <row r="394">
          <cell r="E394">
            <v>300026208</v>
          </cell>
          <cell r="F394" t="str">
            <v>Žiedas sandarinimo 700429030002 (W5)</v>
          </cell>
          <cell r="G394" t="str">
            <v>VNT</v>
          </cell>
          <cell r="H394">
            <v>14</v>
          </cell>
          <cell r="I394">
            <v>0.84</v>
          </cell>
        </row>
        <row r="395">
          <cell r="E395">
            <v>300016250</v>
          </cell>
          <cell r="F395" t="str">
            <v>Žiedas sandarinimo 700429108000</v>
          </cell>
          <cell r="G395" t="str">
            <v>VNT</v>
          </cell>
          <cell r="H395">
            <v>4</v>
          </cell>
          <cell r="I395">
            <v>7.17</v>
          </cell>
        </row>
        <row r="396">
          <cell r="E396">
            <v>300026209</v>
          </cell>
          <cell r="F396" t="str">
            <v>Žiedas sandarinimo 700429126000 (W5)</v>
          </cell>
          <cell r="G396" t="str">
            <v>VNT</v>
          </cell>
          <cell r="H396">
            <v>4</v>
          </cell>
          <cell r="I396">
            <v>12.32</v>
          </cell>
        </row>
        <row r="397">
          <cell r="E397">
            <v>300026210</v>
          </cell>
          <cell r="F397" t="str">
            <v>Purštuvas 0010178012 (W5)</v>
          </cell>
          <cell r="G397" t="str">
            <v>VNT</v>
          </cell>
          <cell r="H397">
            <v>10</v>
          </cell>
          <cell r="I397">
            <v>89.6</v>
          </cell>
        </row>
        <row r="398">
          <cell r="E398">
            <v>300026211</v>
          </cell>
          <cell r="F398" t="str">
            <v>Žiedas kompensacinis 8695860100 (W5)</v>
          </cell>
          <cell r="G398" t="str">
            <v>VNT</v>
          </cell>
          <cell r="H398">
            <v>1</v>
          </cell>
          <cell r="I398">
            <v>96.32</v>
          </cell>
        </row>
        <row r="399">
          <cell r="E399">
            <v>300026212</v>
          </cell>
          <cell r="F399" t="str">
            <v>Žiedas sandarinimo 8699970098 (W5)</v>
          </cell>
          <cell r="G399" t="str">
            <v>VNT</v>
          </cell>
          <cell r="H399">
            <v>1</v>
          </cell>
          <cell r="I399">
            <v>7.84</v>
          </cell>
        </row>
        <row r="400">
          <cell r="E400">
            <v>300026213</v>
          </cell>
          <cell r="F400" t="str">
            <v>Žiedas sandarinimo 700429075002 (W5)</v>
          </cell>
          <cell r="G400" t="str">
            <v>VNT</v>
          </cell>
          <cell r="H400">
            <v>1</v>
          </cell>
          <cell r="I400">
            <v>4.4800000000000004</v>
          </cell>
        </row>
        <row r="401">
          <cell r="E401">
            <v>300026214</v>
          </cell>
          <cell r="F401" t="str">
            <v>Žiedas dvikūginis 003862006001 (W5)</v>
          </cell>
          <cell r="G401" t="str">
            <v>VNT</v>
          </cell>
          <cell r="H401">
            <v>2</v>
          </cell>
          <cell r="I401">
            <v>4.4800000000000004</v>
          </cell>
        </row>
        <row r="402">
          <cell r="E402">
            <v>300026215</v>
          </cell>
          <cell r="F402" t="str">
            <v>Tarpinė 550750180 (W5)</v>
          </cell>
          <cell r="G402" t="str">
            <v>VNT</v>
          </cell>
          <cell r="H402">
            <v>2</v>
          </cell>
          <cell r="I402">
            <v>5.82</v>
          </cell>
        </row>
        <row r="403">
          <cell r="E403">
            <v>300026216</v>
          </cell>
          <cell r="F403" t="str">
            <v>Tarpinė 5550750380 (W5)</v>
          </cell>
          <cell r="G403" t="str">
            <v>VNT</v>
          </cell>
          <cell r="H403">
            <v>2</v>
          </cell>
          <cell r="I403">
            <v>11.2</v>
          </cell>
        </row>
        <row r="404">
          <cell r="E404">
            <v>300000239</v>
          </cell>
          <cell r="F404" t="str">
            <v>Filtras degalų komplektas0000921705 (vnt</v>
          </cell>
          <cell r="G404" t="str">
            <v>VNT</v>
          </cell>
          <cell r="H404">
            <v>2</v>
          </cell>
          <cell r="I404">
            <v>20.16</v>
          </cell>
        </row>
        <row r="405">
          <cell r="E405">
            <v>300001688</v>
          </cell>
          <cell r="F405" t="str">
            <v>Žiedas guminis 700429126001</v>
          </cell>
          <cell r="G405" t="str">
            <v>VNT</v>
          </cell>
          <cell r="H405">
            <v>4</v>
          </cell>
          <cell r="I405">
            <v>10.08</v>
          </cell>
        </row>
        <row r="406">
          <cell r="E406">
            <v>300001095</v>
          </cell>
          <cell r="F406" t="str">
            <v>Sandariklis 8590920100</v>
          </cell>
          <cell r="G406" t="str">
            <v>VNT</v>
          </cell>
          <cell r="H406">
            <v>1</v>
          </cell>
          <cell r="I406">
            <v>14.56</v>
          </cell>
        </row>
        <row r="407">
          <cell r="E407">
            <v>300026220</v>
          </cell>
          <cell r="F407" t="str">
            <v>Žiedas sandarinimo 8599970380 (W5)</v>
          </cell>
          <cell r="G407" t="str">
            <v>VNT</v>
          </cell>
          <cell r="H407">
            <v>1</v>
          </cell>
          <cell r="I407">
            <v>38.08</v>
          </cell>
        </row>
        <row r="408">
          <cell r="E408">
            <v>300026221</v>
          </cell>
          <cell r="F408" t="str">
            <v>Elementas darbinis 8692030047 (W5)</v>
          </cell>
          <cell r="G408" t="str">
            <v>VNT</v>
          </cell>
          <cell r="H408">
            <v>1</v>
          </cell>
          <cell r="I408">
            <v>336</v>
          </cell>
        </row>
        <row r="409">
          <cell r="E409">
            <v>300001698</v>
          </cell>
          <cell r="F409" t="str">
            <v>Žiedas sandarinimo 007603010110</v>
          </cell>
          <cell r="G409" t="str">
            <v>VNT</v>
          </cell>
          <cell r="H409">
            <v>37</v>
          </cell>
          <cell r="I409">
            <v>1.34</v>
          </cell>
        </row>
        <row r="410">
          <cell r="E410">
            <v>300021225</v>
          </cell>
          <cell r="F410" t="str">
            <v>Slopintuvas vamzdelio 5370780038</v>
          </cell>
          <cell r="G410" t="str">
            <v>VNT</v>
          </cell>
          <cell r="H410">
            <v>4</v>
          </cell>
          <cell r="I410">
            <v>3.36</v>
          </cell>
        </row>
        <row r="411">
          <cell r="E411">
            <v>300001684</v>
          </cell>
          <cell r="F411" t="str">
            <v>Žiedas guminis 700429004000</v>
          </cell>
          <cell r="G411" t="str">
            <v>VNT</v>
          </cell>
          <cell r="H411">
            <v>8</v>
          </cell>
          <cell r="I411">
            <v>0.84</v>
          </cell>
        </row>
        <row r="412">
          <cell r="E412">
            <v>300026224</v>
          </cell>
          <cell r="F412" t="str">
            <v>Žiedas kontaktinis 0002010418 (W5)</v>
          </cell>
          <cell r="G412" t="str">
            <v>VNT</v>
          </cell>
          <cell r="H412">
            <v>1</v>
          </cell>
          <cell r="I412">
            <v>145.6</v>
          </cell>
        </row>
        <row r="413">
          <cell r="E413">
            <v>300026225</v>
          </cell>
          <cell r="F413" t="str">
            <v>Žiedas sandarinimo kont 0002017519 (W5)</v>
          </cell>
          <cell r="G413" t="str">
            <v>VNT</v>
          </cell>
          <cell r="H413">
            <v>1</v>
          </cell>
          <cell r="I413">
            <v>336</v>
          </cell>
        </row>
        <row r="414">
          <cell r="E414">
            <v>300026226</v>
          </cell>
          <cell r="F414" t="str">
            <v>Riebokšlis 0079977247 (W5)</v>
          </cell>
          <cell r="G414" t="str">
            <v>VNT</v>
          </cell>
          <cell r="H414">
            <v>1</v>
          </cell>
          <cell r="I414">
            <v>62.72</v>
          </cell>
        </row>
        <row r="415">
          <cell r="E415">
            <v>300026227</v>
          </cell>
          <cell r="F415" t="str">
            <v>Plokštelė fiksavimo 270952035101 (W5)</v>
          </cell>
          <cell r="G415" t="str">
            <v>VNT</v>
          </cell>
          <cell r="H415">
            <v>1</v>
          </cell>
          <cell r="I415">
            <v>12.32</v>
          </cell>
        </row>
        <row r="416">
          <cell r="E416">
            <v>300026228</v>
          </cell>
          <cell r="F416" t="str">
            <v>Žiedas sandarinimo 700429046000 (W5)</v>
          </cell>
          <cell r="G416" t="str">
            <v>VNT</v>
          </cell>
          <cell r="H416">
            <v>1</v>
          </cell>
          <cell r="I416">
            <v>3.36</v>
          </cell>
        </row>
        <row r="417">
          <cell r="E417">
            <v>300026229</v>
          </cell>
          <cell r="F417" t="str">
            <v>Žiedas sandarinimo 700429132000 (W5)</v>
          </cell>
          <cell r="G417" t="str">
            <v>VNT</v>
          </cell>
          <cell r="H417">
            <v>2</v>
          </cell>
          <cell r="I417">
            <v>24.64</v>
          </cell>
        </row>
        <row r="418">
          <cell r="E418">
            <v>300001382</v>
          </cell>
          <cell r="F418" t="str">
            <v>Tarpinė 5502010280</v>
          </cell>
          <cell r="G418" t="str">
            <v>VNT</v>
          </cell>
          <cell r="H418">
            <v>1</v>
          </cell>
          <cell r="I418">
            <v>6.72</v>
          </cell>
        </row>
        <row r="419">
          <cell r="E419">
            <v>300026230</v>
          </cell>
          <cell r="F419" t="str">
            <v>Žiedas sandarinimo 700429085000 (W5)</v>
          </cell>
          <cell r="G419" t="str">
            <v>VNT</v>
          </cell>
          <cell r="H419">
            <v>1</v>
          </cell>
          <cell r="I419">
            <v>11.2</v>
          </cell>
        </row>
        <row r="420">
          <cell r="E420">
            <v>300026231</v>
          </cell>
          <cell r="F420" t="str">
            <v>Žiedas sandarinimo 700429100001 (W5)</v>
          </cell>
          <cell r="G420" t="str">
            <v>VNT</v>
          </cell>
          <cell r="H420">
            <v>1</v>
          </cell>
          <cell r="I420">
            <v>6.16</v>
          </cell>
        </row>
        <row r="421">
          <cell r="E421">
            <v>300026232</v>
          </cell>
          <cell r="F421" t="str">
            <v>Tarpinė 5532031280 (W5)</v>
          </cell>
          <cell r="G421" t="str">
            <v>VNT</v>
          </cell>
          <cell r="H421">
            <v>4</v>
          </cell>
          <cell r="I421">
            <v>10.64</v>
          </cell>
        </row>
        <row r="422">
          <cell r="E422">
            <v>300026233</v>
          </cell>
          <cell r="F422" t="str">
            <v>Tarpinė 5532031880 (W5)</v>
          </cell>
          <cell r="G422" t="str">
            <v>VNT</v>
          </cell>
          <cell r="H422">
            <v>1</v>
          </cell>
          <cell r="I422">
            <v>12.32</v>
          </cell>
        </row>
        <row r="423">
          <cell r="E423">
            <v>300026234</v>
          </cell>
          <cell r="F423" t="str">
            <v>Žiedas sandarinimo 700429045000 (W5)</v>
          </cell>
          <cell r="G423" t="str">
            <v>VNT</v>
          </cell>
          <cell r="H423">
            <v>2</v>
          </cell>
          <cell r="I423">
            <v>2.91</v>
          </cell>
        </row>
        <row r="424">
          <cell r="E424">
            <v>300026235</v>
          </cell>
          <cell r="F424" t="str">
            <v>Tarpinė 5532031580 (W5)</v>
          </cell>
          <cell r="G424" t="str">
            <v>VNT</v>
          </cell>
          <cell r="H424">
            <v>2</v>
          </cell>
          <cell r="I424">
            <v>6.27</v>
          </cell>
        </row>
        <row r="425">
          <cell r="E425">
            <v>300026236</v>
          </cell>
          <cell r="F425" t="str">
            <v>Žiedas sandarinimo 5909970440 (W5)</v>
          </cell>
          <cell r="G425" t="str">
            <v>VNT</v>
          </cell>
          <cell r="H425">
            <v>1</v>
          </cell>
          <cell r="I425">
            <v>8.4</v>
          </cell>
        </row>
        <row r="426">
          <cell r="E426">
            <v>300026237</v>
          </cell>
          <cell r="F426" t="str">
            <v>Žiedas sandarinimo 70042900480001 (W5)</v>
          </cell>
          <cell r="G426" t="str">
            <v>VNT</v>
          </cell>
          <cell r="H426">
            <v>1</v>
          </cell>
          <cell r="I426">
            <v>3.36</v>
          </cell>
        </row>
        <row r="427">
          <cell r="E427">
            <v>300026238</v>
          </cell>
          <cell r="F427" t="str">
            <v>Žiedas sandarinimo 700429083000 (W5)</v>
          </cell>
          <cell r="G427" t="str">
            <v>VNT</v>
          </cell>
          <cell r="H427">
            <v>1</v>
          </cell>
          <cell r="I427">
            <v>10.64</v>
          </cell>
        </row>
        <row r="428">
          <cell r="E428">
            <v>300026239</v>
          </cell>
          <cell r="F428" t="str">
            <v>Tarpinė 5592033280 (W5)</v>
          </cell>
          <cell r="G428" t="str">
            <v>VNT</v>
          </cell>
          <cell r="H428">
            <v>3</v>
          </cell>
          <cell r="I428">
            <v>33.6</v>
          </cell>
        </row>
        <row r="429">
          <cell r="E429">
            <v>300001699</v>
          </cell>
          <cell r="F429" t="str">
            <v>Žiedas sandarinimo 5501425880</v>
          </cell>
          <cell r="G429" t="str">
            <v>VNT</v>
          </cell>
          <cell r="H429">
            <v>2</v>
          </cell>
          <cell r="I429">
            <v>4.4800000000000004</v>
          </cell>
        </row>
        <row r="430">
          <cell r="E430">
            <v>300026240</v>
          </cell>
          <cell r="F430" t="str">
            <v>Tarpinė 5502035880 (W5)</v>
          </cell>
          <cell r="G430" t="str">
            <v>VNT</v>
          </cell>
          <cell r="H430">
            <v>4</v>
          </cell>
          <cell r="I430">
            <v>7.28</v>
          </cell>
        </row>
        <row r="431">
          <cell r="E431">
            <v>300026241</v>
          </cell>
          <cell r="F431" t="str">
            <v>Tarpinė 5552010080 (W5)</v>
          </cell>
          <cell r="G431" t="str">
            <v>VNT</v>
          </cell>
          <cell r="H431">
            <v>2</v>
          </cell>
          <cell r="I431">
            <v>7.5</v>
          </cell>
        </row>
        <row r="432">
          <cell r="E432">
            <v>300026242</v>
          </cell>
          <cell r="F432" t="str">
            <v>Žiedas sandarinimo 700429011001 (W5)</v>
          </cell>
          <cell r="G432" t="str">
            <v>VNT</v>
          </cell>
          <cell r="H432">
            <v>1</v>
          </cell>
          <cell r="I432">
            <v>1.34</v>
          </cell>
        </row>
        <row r="433">
          <cell r="E433">
            <v>300026243</v>
          </cell>
          <cell r="F433" t="str">
            <v>Žiedas sandarinimo 700429042000 (W5)</v>
          </cell>
          <cell r="G433" t="str">
            <v>VNT</v>
          </cell>
          <cell r="H433">
            <v>4</v>
          </cell>
          <cell r="I433">
            <v>5.04</v>
          </cell>
        </row>
        <row r="434">
          <cell r="E434">
            <v>300026244</v>
          </cell>
          <cell r="F434" t="str">
            <v>Žiedas sandarinimo 700429065000 (W5)</v>
          </cell>
          <cell r="G434" t="str">
            <v>VNT</v>
          </cell>
          <cell r="H434">
            <v>4</v>
          </cell>
          <cell r="I434">
            <v>6.16</v>
          </cell>
        </row>
        <row r="435">
          <cell r="E435">
            <v>300026245</v>
          </cell>
          <cell r="F435" t="str">
            <v>Žiedas sandarinimo 700429075001 (W5)</v>
          </cell>
          <cell r="G435" t="str">
            <v>VNT</v>
          </cell>
          <cell r="H435">
            <v>4</v>
          </cell>
          <cell r="I435">
            <v>8.4</v>
          </cell>
        </row>
        <row r="436">
          <cell r="E436">
            <v>300026246</v>
          </cell>
          <cell r="F436" t="str">
            <v>Žiedas sandarinimo 700429015004 (W5)</v>
          </cell>
          <cell r="G436" t="str">
            <v>VNT</v>
          </cell>
          <cell r="H436">
            <v>4</v>
          </cell>
          <cell r="I436">
            <v>2.58</v>
          </cell>
        </row>
        <row r="437">
          <cell r="E437">
            <v>300026247</v>
          </cell>
          <cell r="F437" t="str">
            <v>Žiedas sandarinimo 700429023000 (W5)</v>
          </cell>
          <cell r="G437" t="str">
            <v>VNT</v>
          </cell>
          <cell r="H437">
            <v>12</v>
          </cell>
          <cell r="I437">
            <v>1.68</v>
          </cell>
        </row>
        <row r="438">
          <cell r="E438">
            <v>300026248</v>
          </cell>
          <cell r="F438" t="str">
            <v>Žiedas sandarinimo 007603008109 (W5)</v>
          </cell>
          <cell r="G438" t="str">
            <v>VNT</v>
          </cell>
          <cell r="H438">
            <v>8</v>
          </cell>
          <cell r="I438">
            <v>1.68</v>
          </cell>
        </row>
        <row r="439">
          <cell r="E439">
            <v>300026249</v>
          </cell>
          <cell r="F439" t="str">
            <v>Gaubtelis 700327004000 (W5)</v>
          </cell>
          <cell r="G439" t="str">
            <v>VNT</v>
          </cell>
          <cell r="H439">
            <v>2</v>
          </cell>
          <cell r="I439">
            <v>1.68</v>
          </cell>
        </row>
        <row r="440">
          <cell r="E440">
            <v>300000750</v>
          </cell>
          <cell r="F440" t="str">
            <v>Manžetas 0001840581</v>
          </cell>
          <cell r="G440" t="str">
            <v>VNT</v>
          </cell>
          <cell r="H440">
            <v>1</v>
          </cell>
          <cell r="I440">
            <v>25.76</v>
          </cell>
        </row>
        <row r="441">
          <cell r="E441">
            <v>300026250</v>
          </cell>
          <cell r="F441" t="str">
            <v>Žiedas sandarinimo 007603016100 (W5)</v>
          </cell>
          <cell r="G441" t="str">
            <v>VNT</v>
          </cell>
          <cell r="H441">
            <v>1</v>
          </cell>
          <cell r="I441">
            <v>0.45</v>
          </cell>
        </row>
        <row r="442">
          <cell r="E442">
            <v>300001682</v>
          </cell>
          <cell r="F442" t="str">
            <v>Žiedas guminis 700294124000</v>
          </cell>
          <cell r="G442" t="str">
            <v>VNT</v>
          </cell>
          <cell r="H442">
            <v>1</v>
          </cell>
          <cell r="I442">
            <v>4.26</v>
          </cell>
        </row>
        <row r="443">
          <cell r="E443">
            <v>300001683</v>
          </cell>
          <cell r="F443" t="str">
            <v>Žiedas guminis 700294149001</v>
          </cell>
          <cell r="G443" t="str">
            <v>VNT</v>
          </cell>
          <cell r="H443">
            <v>1</v>
          </cell>
          <cell r="I443">
            <v>5.04</v>
          </cell>
        </row>
        <row r="444">
          <cell r="E444">
            <v>300030768</v>
          </cell>
          <cell r="F444" t="str">
            <v>Vamzdelis 5500706932 varyklis MTU</v>
          </cell>
          <cell r="G444" t="str">
            <v>VNT</v>
          </cell>
          <cell r="H444">
            <v>16</v>
          </cell>
          <cell r="I444">
            <v>13.44</v>
          </cell>
        </row>
        <row r="445">
          <cell r="E445">
            <v>300030769</v>
          </cell>
          <cell r="F445" t="str">
            <v>Veržlė 735028010000 varyklis MTU</v>
          </cell>
          <cell r="G445" t="str">
            <v>VNT</v>
          </cell>
          <cell r="H445">
            <v>10</v>
          </cell>
          <cell r="I445">
            <v>5.6</v>
          </cell>
        </row>
        <row r="446">
          <cell r="E446">
            <v>300000450</v>
          </cell>
          <cell r="F446" t="str">
            <v>Įvorė purkštuvo 5550170553</v>
          </cell>
          <cell r="G446" t="str">
            <v>VNT</v>
          </cell>
          <cell r="H446">
            <v>31</v>
          </cell>
          <cell r="I446">
            <v>20.16</v>
          </cell>
        </row>
        <row r="447">
          <cell r="E447">
            <v>300030770</v>
          </cell>
          <cell r="F447" t="str">
            <v>Sifonas duslintuvo 0001424959 MTU</v>
          </cell>
          <cell r="G447" t="str">
            <v>VNT</v>
          </cell>
          <cell r="H447">
            <v>10</v>
          </cell>
          <cell r="I447">
            <v>280</v>
          </cell>
        </row>
        <row r="448">
          <cell r="E448">
            <v>300030771</v>
          </cell>
          <cell r="F448" t="str">
            <v>Sifonas duslintuvo 0001424059 MTU</v>
          </cell>
          <cell r="G448" t="str">
            <v>VNT</v>
          </cell>
          <cell r="H448">
            <v>5</v>
          </cell>
          <cell r="I448">
            <v>336</v>
          </cell>
        </row>
        <row r="449">
          <cell r="E449">
            <v>300030776</v>
          </cell>
          <cell r="F449" t="str">
            <v>Tinklelis filtravimo 5552000188 MTU</v>
          </cell>
          <cell r="G449" t="str">
            <v>VNT</v>
          </cell>
          <cell r="H449">
            <v>10</v>
          </cell>
          <cell r="I449">
            <v>5.6</v>
          </cell>
        </row>
        <row r="450">
          <cell r="E450">
            <v>300019724</v>
          </cell>
          <cell r="F450" t="str">
            <v>Daviklis aušinimo skysčio lygio</v>
          </cell>
          <cell r="G450" t="str">
            <v>VNT</v>
          </cell>
          <cell r="H450">
            <v>1</v>
          </cell>
          <cell r="I450">
            <v>89.6</v>
          </cell>
        </row>
        <row r="451">
          <cell r="E451">
            <v>300030775</v>
          </cell>
          <cell r="F451" t="str">
            <v>Tachometras 0025365910 MTU</v>
          </cell>
          <cell r="G451" t="str">
            <v>VNT</v>
          </cell>
          <cell r="H451">
            <v>1</v>
          </cell>
          <cell r="I451">
            <v>134.4</v>
          </cell>
        </row>
        <row r="452">
          <cell r="E452">
            <v>300006783</v>
          </cell>
          <cell r="F452" t="str">
            <v>Daviklis spaudiminis alyvai</v>
          </cell>
          <cell r="G452" t="str">
            <v>VNT</v>
          </cell>
          <cell r="H452">
            <v>1</v>
          </cell>
          <cell r="I452">
            <v>134.4</v>
          </cell>
        </row>
        <row r="453">
          <cell r="E453">
            <v>300000227</v>
          </cell>
          <cell r="F453" t="str">
            <v>Elektrokaloriferis 110V,2kW CF-02-2 OM</v>
          </cell>
          <cell r="G453" t="str">
            <v>VNT</v>
          </cell>
          <cell r="H453">
            <v>8</v>
          </cell>
          <cell r="I453">
            <v>728</v>
          </cell>
        </row>
        <row r="454">
          <cell r="E454">
            <v>300000617</v>
          </cell>
          <cell r="F454" t="str">
            <v>Kontaktas suKabeliu KVStabdSist.369A.020</v>
          </cell>
          <cell r="G454" t="str">
            <v>VNT</v>
          </cell>
          <cell r="H454">
            <v>36</v>
          </cell>
          <cell r="I454">
            <v>51.32</v>
          </cell>
        </row>
        <row r="455">
          <cell r="E455">
            <v>300015443</v>
          </cell>
          <cell r="F455" t="str">
            <v>Žarna guminė  25x980 DR1A stab.sist.</v>
          </cell>
          <cell r="G455" t="str">
            <v>VNT</v>
          </cell>
          <cell r="H455">
            <v>46</v>
          </cell>
          <cell r="I455">
            <v>16.8</v>
          </cell>
        </row>
        <row r="456">
          <cell r="E456">
            <v>300001655</v>
          </cell>
          <cell r="F456" t="str">
            <v>Žarna guminė k.v.stab.sist. 35x625 (610)</v>
          </cell>
          <cell r="G456" t="str">
            <v>VNT</v>
          </cell>
          <cell r="H456">
            <v>200</v>
          </cell>
          <cell r="I456">
            <v>7.84</v>
          </cell>
        </row>
        <row r="457">
          <cell r="E457">
            <v>300001656</v>
          </cell>
          <cell r="F457" t="str">
            <v>Žarna guminė k.v.stabd.sist.35x640D</v>
          </cell>
          <cell r="G457" t="str">
            <v>VNT</v>
          </cell>
          <cell r="H457">
            <v>120</v>
          </cell>
          <cell r="I457">
            <v>8.9600000000000009</v>
          </cell>
        </row>
        <row r="458">
          <cell r="E458">
            <v>300017165</v>
          </cell>
          <cell r="F458" t="str">
            <v>Rankovė galinė su EPS galvute 369A</v>
          </cell>
          <cell r="G458" t="str">
            <v>VNT</v>
          </cell>
          <cell r="H458">
            <v>36</v>
          </cell>
          <cell r="I458">
            <v>11.2</v>
          </cell>
        </row>
        <row r="459">
          <cell r="E459">
            <v>300001659</v>
          </cell>
          <cell r="F459" t="str">
            <v>Žarna stabdžių R11</v>
          </cell>
          <cell r="G459" t="str">
            <v>VNT</v>
          </cell>
          <cell r="H459">
            <v>70</v>
          </cell>
          <cell r="I459">
            <v>24.64</v>
          </cell>
        </row>
        <row r="460">
          <cell r="E460">
            <v>300028809</v>
          </cell>
          <cell r="F460" t="str">
            <v>Žarna stabdžio R12</v>
          </cell>
          <cell r="G460" t="str">
            <v>VNT</v>
          </cell>
          <cell r="H460">
            <v>30</v>
          </cell>
          <cell r="I460">
            <v>22.4</v>
          </cell>
        </row>
        <row r="461">
          <cell r="E461">
            <v>300001661</v>
          </cell>
          <cell r="F461" t="str">
            <v>Žarna stabdžių R31</v>
          </cell>
          <cell r="G461" t="str">
            <v>VNT</v>
          </cell>
          <cell r="H461">
            <v>80</v>
          </cell>
          <cell r="I461">
            <v>34.72</v>
          </cell>
        </row>
        <row r="462">
          <cell r="E462">
            <v>300030774</v>
          </cell>
          <cell r="F462" t="str">
            <v>Žarna guminė 28x800(R11)</v>
          </cell>
          <cell r="G462" t="str">
            <v>VNT</v>
          </cell>
          <cell r="H462">
            <v>56</v>
          </cell>
          <cell r="I462">
            <v>16.8</v>
          </cell>
        </row>
        <row r="463">
          <cell r="E463">
            <v>300001660</v>
          </cell>
          <cell r="F463" t="str">
            <v>Žarna stabdžių R17B</v>
          </cell>
          <cell r="G463" t="str">
            <v>VNT</v>
          </cell>
          <cell r="H463">
            <v>200</v>
          </cell>
          <cell r="I463">
            <v>28</v>
          </cell>
        </row>
        <row r="464">
          <cell r="E464">
            <v>300029785</v>
          </cell>
          <cell r="F464" t="str">
            <v>Velenas kard.546-80-30/13x1920-1,8po rem</v>
          </cell>
          <cell r="G464" t="str">
            <v>VNT</v>
          </cell>
          <cell r="H464">
            <v>2</v>
          </cell>
          <cell r="I464">
            <v>3500</v>
          </cell>
        </row>
        <row r="465">
          <cell r="E465">
            <v>300029786</v>
          </cell>
          <cell r="F465" t="str">
            <v>Velenas kar.4106-84-00/03x1140-2,1po rem</v>
          </cell>
          <cell r="G465" t="str">
            <v>VNT</v>
          </cell>
          <cell r="H465">
            <v>4</v>
          </cell>
          <cell r="I465">
            <v>4300</v>
          </cell>
        </row>
        <row r="466">
          <cell r="E466">
            <v>300030772</v>
          </cell>
          <cell r="F466" t="str">
            <v>Velenas kardaninis 4150-85-04/03 DR1A</v>
          </cell>
          <cell r="G466" t="str">
            <v>VNT</v>
          </cell>
          <cell r="H466">
            <v>2</v>
          </cell>
          <cell r="I466">
            <v>4200</v>
          </cell>
        </row>
        <row r="467">
          <cell r="E467">
            <v>300030773</v>
          </cell>
          <cell r="F467" t="str">
            <v>Velenas kardaninis 4150-85-05/03 DR1A</v>
          </cell>
          <cell r="G467" t="str">
            <v>VNT</v>
          </cell>
          <cell r="H467">
            <v>2</v>
          </cell>
          <cell r="I467">
            <v>4200</v>
          </cell>
        </row>
        <row r="468">
          <cell r="E468">
            <v>300030732</v>
          </cell>
          <cell r="F468" t="str">
            <v>Velenas kardaninis 587.55.02 (DR1AMv)</v>
          </cell>
          <cell r="G468" t="str">
            <v>VNT</v>
          </cell>
          <cell r="H468">
            <v>2</v>
          </cell>
          <cell r="I468">
            <v>3500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Q135"/>
  <sheetViews>
    <sheetView tabSelected="1" zoomScale="70" zoomScaleNormal="70" workbookViewId="0">
      <pane ySplit="4" topLeftCell="A5" activePane="bottomLeft" state="frozen"/>
      <selection pane="bottomLeft" activeCell="S8" sqref="S8"/>
    </sheetView>
  </sheetViews>
  <sheetFormatPr defaultRowHeight="15.5" x14ac:dyDescent="0.35"/>
  <cols>
    <col min="1" max="1" width="7" style="20" customWidth="1"/>
    <col min="2" max="2" width="12.25" style="13" customWidth="1"/>
    <col min="3" max="3" width="45.5" customWidth="1"/>
    <col min="4" max="4" width="45.58203125" customWidth="1"/>
    <col min="5" max="5" width="7.83203125" customWidth="1"/>
    <col min="6" max="6" width="9" customWidth="1"/>
    <col min="7" max="7" width="9.58203125" customWidth="1"/>
    <col min="8" max="8" width="9.75" customWidth="1"/>
    <col min="9" max="9" width="9" customWidth="1"/>
    <col min="10" max="10" width="14.5" style="2" bestFit="1" customWidth="1"/>
    <col min="11" max="14" width="9" hidden="1" customWidth="1"/>
    <col min="15" max="15" width="36.58203125" hidden="1" customWidth="1"/>
    <col min="16" max="18" width="0" hidden="1" customWidth="1"/>
  </cols>
  <sheetData>
    <row r="1" spans="1:17" x14ac:dyDescent="0.35">
      <c r="F1" s="40" t="s">
        <v>25</v>
      </c>
      <c r="G1" s="40"/>
      <c r="H1" s="40"/>
      <c r="I1" s="40"/>
    </row>
    <row r="2" spans="1:17" x14ac:dyDescent="0.35">
      <c r="A2" s="39" t="s">
        <v>23</v>
      </c>
      <c r="B2" s="39"/>
      <c r="C2" s="39"/>
      <c r="D2" s="39"/>
      <c r="E2" s="39"/>
      <c r="F2" s="39"/>
      <c r="G2" s="39"/>
      <c r="H2" s="39"/>
      <c r="I2" s="39"/>
    </row>
    <row r="4" spans="1:17" ht="124" x14ac:dyDescent="0.35">
      <c r="A4" s="16" t="s">
        <v>0</v>
      </c>
      <c r="B4" s="1" t="s">
        <v>24</v>
      </c>
      <c r="C4" s="16" t="s">
        <v>13</v>
      </c>
      <c r="D4" s="1" t="s">
        <v>14</v>
      </c>
      <c r="E4" s="1" t="s">
        <v>8</v>
      </c>
      <c r="F4" s="17" t="s">
        <v>10</v>
      </c>
      <c r="G4" s="17" t="s">
        <v>11</v>
      </c>
      <c r="H4" s="18" t="s">
        <v>9</v>
      </c>
      <c r="I4" s="19" t="s">
        <v>18</v>
      </c>
    </row>
    <row r="5" spans="1:17" s="23" customFormat="1" x14ac:dyDescent="0.35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30">
        <v>6</v>
      </c>
      <c r="G5" s="30">
        <v>7</v>
      </c>
      <c r="H5" s="30">
        <v>8</v>
      </c>
      <c r="I5" s="30" t="s">
        <v>19</v>
      </c>
      <c r="J5" s="2"/>
    </row>
    <row r="6" spans="1:17" x14ac:dyDescent="0.35">
      <c r="A6" s="21"/>
      <c r="B6" s="14">
        <v>45</v>
      </c>
      <c r="C6" s="11">
        <v>77</v>
      </c>
      <c r="D6" s="11" t="s">
        <v>12</v>
      </c>
      <c r="E6" s="12"/>
      <c r="F6" s="12"/>
      <c r="G6" s="12"/>
      <c r="H6" s="12"/>
      <c r="I6" s="12"/>
      <c r="J6"/>
      <c r="K6">
        <v>740</v>
      </c>
      <c r="L6" t="e">
        <f>IF(#REF!="Bendra suma, Eur su PVM",I6,0)</f>
        <v>#REF!</v>
      </c>
      <c r="M6" t="e">
        <f>IF(#REF!="Bendra suma, EUR be PVM",I6,0)</f>
        <v>#REF!</v>
      </c>
      <c r="N6" t="e">
        <f>IF(#REF!="PVM suma",I6,0)</f>
        <v>#REF!</v>
      </c>
    </row>
    <row r="7" spans="1:17" x14ac:dyDescent="0.35">
      <c r="A7" s="22">
        <v>1</v>
      </c>
      <c r="B7" s="15"/>
      <c r="C7" s="3" t="s">
        <v>16</v>
      </c>
      <c r="D7" s="3" t="s">
        <v>6</v>
      </c>
      <c r="E7" s="4" t="s">
        <v>1</v>
      </c>
      <c r="F7" s="3">
        <v>2</v>
      </c>
      <c r="G7" s="3">
        <v>10</v>
      </c>
      <c r="H7" s="34"/>
      <c r="I7" s="5"/>
      <c r="K7">
        <v>741</v>
      </c>
      <c r="L7" t="e">
        <f>IF(#REF!="Bendra suma, Eur su PVM",I7,0)</f>
        <v>#REF!</v>
      </c>
      <c r="M7" t="e">
        <f>IF(#REF!="Bendra suma, EUR be PVM",I7,0)</f>
        <v>#REF!</v>
      </c>
      <c r="N7" t="e">
        <f>IF(#REF!="PVM suma",I7,0)</f>
        <v>#REF!</v>
      </c>
      <c r="O7" t="e">
        <f>VLOOKUP(J7,[1]Sheet1!$E$3:$H$468,2,0)</f>
        <v>#N/A</v>
      </c>
      <c r="P7" t="e">
        <f>VLOOKUP(J7,[1]Sheet1!$E$3:$H$468,4,0)</f>
        <v>#N/A</v>
      </c>
      <c r="Q7" t="e">
        <f>P7-#REF!</f>
        <v>#N/A</v>
      </c>
    </row>
    <row r="8" spans="1:17" ht="16" thickBot="1" x14ac:dyDescent="0.4">
      <c r="A8" s="22">
        <v>2</v>
      </c>
      <c r="B8" s="15"/>
      <c r="C8" s="3" t="s">
        <v>17</v>
      </c>
      <c r="D8" s="3" t="s">
        <v>7</v>
      </c>
      <c r="E8" s="4" t="s">
        <v>1</v>
      </c>
      <c r="F8" s="3"/>
      <c r="G8" s="3">
        <v>2</v>
      </c>
      <c r="H8" s="5"/>
      <c r="I8" s="5"/>
      <c r="J8"/>
      <c r="K8">
        <v>742</v>
      </c>
      <c r="L8" t="e">
        <f>IF(#REF!="Bendra suma, Eur su PVM",I8,0)</f>
        <v>#REF!</v>
      </c>
      <c r="M8" t="e">
        <f>IF(#REF!="Bendra suma, EUR be PVM",I8,0)</f>
        <v>#REF!</v>
      </c>
      <c r="N8" t="e">
        <f>IF(#REF!="PVM suma",I8,0)</f>
        <v>#REF!</v>
      </c>
      <c r="O8" t="str">
        <f>VLOOKUP("*"&amp;D8&amp;"*",[1]Sheet1!$F$3:$I$468,1,0)</f>
        <v>Kompresorius 9003685A (kondic.СС4Е)</v>
      </c>
      <c r="P8">
        <f>VLOOKUP("*"&amp;D8&amp;"*",[1]Sheet1!$F$3:$I$468,3,0)</f>
        <v>2</v>
      </c>
      <c r="Q8" t="e">
        <f>P8-#REF!</f>
        <v>#REF!</v>
      </c>
    </row>
    <row r="9" spans="1:17" ht="16" thickBot="1" x14ac:dyDescent="0.4">
      <c r="A9" s="22"/>
      <c r="B9" s="15"/>
      <c r="C9" s="3"/>
      <c r="D9" s="3"/>
      <c r="E9" s="12" t="s">
        <v>20</v>
      </c>
      <c r="F9" s="12"/>
      <c r="G9" s="12"/>
      <c r="H9" s="12"/>
      <c r="I9" s="35">
        <v>1060</v>
      </c>
      <c r="J9"/>
      <c r="K9">
        <v>743</v>
      </c>
      <c r="L9" t="e">
        <f>IF(#REF!="Bendra suma, Eur su PVM",I9,0)</f>
        <v>#REF!</v>
      </c>
      <c r="M9" t="e">
        <f>IF(#REF!="Bendra suma, EUR be PVM",I9,0)</f>
        <v>#REF!</v>
      </c>
      <c r="N9" t="e">
        <f>IF(#REF!="PVM suma",I9,0)</f>
        <v>#REF!</v>
      </c>
    </row>
    <row r="10" spans="1:17" ht="16" thickBot="1" x14ac:dyDescent="0.4">
      <c r="A10" s="22"/>
      <c r="B10" s="15"/>
      <c r="C10" s="3"/>
      <c r="D10" s="3"/>
      <c r="E10" s="24" t="s">
        <v>21</v>
      </c>
      <c r="F10" s="3"/>
      <c r="G10" s="3"/>
      <c r="H10" s="3"/>
      <c r="I10" s="36">
        <v>222.6</v>
      </c>
      <c r="J10"/>
      <c r="K10">
        <v>744</v>
      </c>
      <c r="L10" t="e">
        <f>IF(#REF!="Bendra suma, Eur su PVM",I10,0)</f>
        <v>#REF!</v>
      </c>
      <c r="M10" t="e">
        <f>IF(#REF!="Bendra suma, EUR be PVM",I10,0)</f>
        <v>#REF!</v>
      </c>
      <c r="N10" t="e">
        <f>IF(#REF!="PVM suma",I10,0)</f>
        <v>#REF!</v>
      </c>
    </row>
    <row r="11" spans="1:17" ht="19" thickBot="1" x14ac:dyDescent="0.4">
      <c r="A11" s="22"/>
      <c r="B11" s="15"/>
      <c r="C11" s="3"/>
      <c r="D11" s="3"/>
      <c r="E11" s="12" t="s">
        <v>22</v>
      </c>
      <c r="F11" s="12"/>
      <c r="G11" s="12"/>
      <c r="H11" s="12"/>
      <c r="I11" s="37">
        <v>1282.5999999999999</v>
      </c>
      <c r="J11"/>
      <c r="K11">
        <v>745</v>
      </c>
      <c r="L11" t="e">
        <f>IF(#REF!="Bendra suma, Eur su PVM",I11,0)</f>
        <v>#REF!</v>
      </c>
      <c r="M11" t="e">
        <f>IF(#REF!="Bendra suma, EUR be PVM",I11,0)</f>
        <v>#REF!</v>
      </c>
      <c r="N11" t="e">
        <f>IF(#REF!="PVM suma",I11,0)</f>
        <v>#REF!</v>
      </c>
    </row>
    <row r="12" spans="1:17" x14ac:dyDescent="0.35">
      <c r="A12" s="21"/>
      <c r="B12" s="14">
        <v>45</v>
      </c>
      <c r="C12" s="11">
        <v>78</v>
      </c>
      <c r="D12" s="11" t="s">
        <v>15</v>
      </c>
      <c r="E12" s="12"/>
      <c r="F12" s="12"/>
      <c r="G12" s="12"/>
      <c r="H12" s="12"/>
      <c r="I12" s="12"/>
      <c r="J12"/>
      <c r="K12">
        <v>746</v>
      </c>
      <c r="L12" t="e">
        <f>IF(#REF!="Bendra suma, Eur su PVM",I12,0)</f>
        <v>#REF!</v>
      </c>
      <c r="M12" t="e">
        <f>IF(#REF!="Bendra suma, EUR be PVM",I12,0)</f>
        <v>#REF!</v>
      </c>
      <c r="N12" t="e">
        <f>IF(#REF!="PVM suma",I12,0)</f>
        <v>#REF!</v>
      </c>
    </row>
    <row r="13" spans="1:17" x14ac:dyDescent="0.35">
      <c r="A13" s="22">
        <v>1</v>
      </c>
      <c r="B13" s="15"/>
      <c r="C13" s="3" t="s">
        <v>3</v>
      </c>
      <c r="D13" s="3" t="s">
        <v>2</v>
      </c>
      <c r="E13" s="4" t="s">
        <v>1</v>
      </c>
      <c r="F13" s="3">
        <v>6</v>
      </c>
      <c r="G13" s="3">
        <v>6</v>
      </c>
      <c r="H13" s="5"/>
      <c r="I13" s="5"/>
      <c r="J13"/>
      <c r="K13">
        <v>747</v>
      </c>
      <c r="L13" t="e">
        <f>IF(#REF!="Bendra suma, Eur su PVM",I13,0)</f>
        <v>#REF!</v>
      </c>
      <c r="M13" t="e">
        <f>IF(#REF!="Bendra suma, EUR be PVM",I13,0)</f>
        <v>#REF!</v>
      </c>
      <c r="N13" t="e">
        <f>IF(#REF!="PVM suma",I13,0)</f>
        <v>#REF!</v>
      </c>
      <c r="O13" t="e">
        <f>VLOOKUP("*"&amp;D13&amp;"*",[1]Sheet1!$F$3:$I$468,1,0)</f>
        <v>#N/A</v>
      </c>
      <c r="P13" t="e">
        <f>VLOOKUP("*"&amp;D13&amp;"*",[1]Sheet1!$F$3:$I$468,3,0)</f>
        <v>#N/A</v>
      </c>
    </row>
    <row r="14" spans="1:17" x14ac:dyDescent="0.35">
      <c r="A14" s="22">
        <v>2</v>
      </c>
      <c r="B14" s="15"/>
      <c r="C14" s="3" t="s">
        <v>4</v>
      </c>
      <c r="D14" s="3" t="s">
        <v>5</v>
      </c>
      <c r="E14" s="4" t="s">
        <v>1</v>
      </c>
      <c r="F14" s="3">
        <v>2</v>
      </c>
      <c r="G14" s="3">
        <v>6</v>
      </c>
      <c r="H14" s="5"/>
      <c r="I14" s="5"/>
      <c r="J14"/>
      <c r="K14">
        <v>748</v>
      </c>
      <c r="L14" t="e">
        <f>IF(#REF!="Bendra suma, Eur su PVM",I14,0)</f>
        <v>#REF!</v>
      </c>
      <c r="M14" t="e">
        <f>IF(#REF!="Bendra suma, EUR be PVM",I14,0)</f>
        <v>#REF!</v>
      </c>
      <c r="N14" t="e">
        <f>IF(#REF!="PVM suma",I14,0)</f>
        <v>#REF!</v>
      </c>
      <c r="O14" t="str">
        <f>VLOOKUP("*"&amp;D14&amp;"*",[1]Sheet1!$F$3:$I$468,1,0)</f>
        <v>Daviklis slėgio 66553A(kondic.СС4Е)</v>
      </c>
      <c r="P14">
        <f>VLOOKUP("*"&amp;D14&amp;"*",[1]Sheet1!$F$3:$I$468,3,0)</f>
        <v>6</v>
      </c>
      <c r="Q14" t="e">
        <f>P14-#REF!</f>
        <v>#REF!</v>
      </c>
    </row>
    <row r="15" spans="1:17" x14ac:dyDescent="0.35">
      <c r="A15" s="22"/>
      <c r="B15" s="15"/>
      <c r="C15" s="3"/>
      <c r="D15" s="3"/>
      <c r="E15" s="12" t="s">
        <v>20</v>
      </c>
      <c r="F15" s="12"/>
      <c r="G15" s="12"/>
      <c r="H15" s="12"/>
      <c r="I15" s="38">
        <v>576</v>
      </c>
      <c r="J15"/>
      <c r="K15">
        <v>749</v>
      </c>
      <c r="L15" t="e">
        <f>IF(#REF!="Bendra suma, Eur su PVM",I15,0)</f>
        <v>#REF!</v>
      </c>
      <c r="M15" t="e">
        <f>IF(#REF!="Bendra suma, EUR be PVM",I15,0)</f>
        <v>#REF!</v>
      </c>
      <c r="N15" t="e">
        <f>IF(#REF!="PVM suma",I15,0)</f>
        <v>#REF!</v>
      </c>
    </row>
    <row r="16" spans="1:17" x14ac:dyDescent="0.35">
      <c r="A16" s="22"/>
      <c r="B16" s="15"/>
      <c r="C16" s="3"/>
      <c r="D16" s="3"/>
      <c r="E16" s="24" t="s">
        <v>21</v>
      </c>
      <c r="F16" s="3"/>
      <c r="G16" s="3"/>
      <c r="H16" s="3"/>
      <c r="I16" s="3">
        <v>120.96</v>
      </c>
      <c r="J16"/>
      <c r="K16">
        <v>750</v>
      </c>
      <c r="L16" t="e">
        <f>IF(#REF!="Bendra suma, Eur su PVM",I16,0)</f>
        <v>#REF!</v>
      </c>
      <c r="M16" t="e">
        <f>IF(#REF!="Bendra suma, EUR be PVM",I16,0)</f>
        <v>#REF!</v>
      </c>
      <c r="N16" t="e">
        <f>IF(#REF!="PVM suma",I16,0)</f>
        <v>#REF!</v>
      </c>
    </row>
    <row r="17" spans="1:17" ht="18.5" x14ac:dyDescent="0.35">
      <c r="A17" s="22"/>
      <c r="B17" s="15"/>
      <c r="C17" s="3"/>
      <c r="D17" s="3"/>
      <c r="E17" s="12" t="s">
        <v>22</v>
      </c>
      <c r="F17" s="12"/>
      <c r="G17" s="12"/>
      <c r="H17" s="12"/>
      <c r="I17" s="12">
        <v>696.96</v>
      </c>
      <c r="J17"/>
      <c r="K17">
        <v>751</v>
      </c>
      <c r="L17" t="e">
        <f>IF(#REF!="Bendra suma, Eur su PVM",I17,0)</f>
        <v>#REF!</v>
      </c>
      <c r="M17" t="e">
        <f>IF(#REF!="Bendra suma, EUR be PVM",I17,0)</f>
        <v>#REF!</v>
      </c>
      <c r="N17" t="e">
        <f>IF(#REF!="PVM suma",I17,0)</f>
        <v>#REF!</v>
      </c>
    </row>
    <row r="18" spans="1:17" x14ac:dyDescent="0.35">
      <c r="J18"/>
      <c r="K18">
        <v>752</v>
      </c>
      <c r="L18" t="e">
        <f>IF(#REF!="Bendra suma, Eur su PVM",#REF!,0)</f>
        <v>#REF!</v>
      </c>
      <c r="M18" t="e">
        <f>IF(#REF!="Bendra suma, EUR be PVM",#REF!,0)</f>
        <v>#REF!</v>
      </c>
      <c r="N18" t="e">
        <f>IF(#REF!="PVM suma",#REF!,0)</f>
        <v>#REF!</v>
      </c>
    </row>
    <row r="19" spans="1:17" x14ac:dyDescent="0.35">
      <c r="F19" s="7"/>
      <c r="G19" s="7"/>
      <c r="H19" s="7"/>
      <c r="I19" s="7"/>
      <c r="K19">
        <v>753</v>
      </c>
      <c r="L19" t="e">
        <f>IF(#REF!="Bendra suma, Eur su PVM",#REF!,0)</f>
        <v>#REF!</v>
      </c>
      <c r="M19" t="e">
        <f>IF(#REF!="Bendra suma, EUR be PVM",#REF!,0)</f>
        <v>#REF!</v>
      </c>
      <c r="N19" t="e">
        <f>IF(#REF!="PVM suma",#REF!,0)</f>
        <v>#REF!</v>
      </c>
      <c r="O19" t="e">
        <f>VLOOKUP("*"&amp;#REF!&amp;"*",[1]Sheet1!$F$3:$I$468,1,0)</f>
        <v>#REF!</v>
      </c>
      <c r="P19" t="e">
        <f>VLOOKUP("*"&amp;#REF!&amp;"*",[1]Sheet1!$F$3:$I$468,3,0)</f>
        <v>#REF!</v>
      </c>
    </row>
    <row r="20" spans="1:17" x14ac:dyDescent="0.35">
      <c r="A20" s="28"/>
      <c r="B20" s="28"/>
      <c r="C20" s="29"/>
      <c r="D20" s="29"/>
      <c r="E20" s="29"/>
      <c r="F20" s="29"/>
      <c r="G20" s="29"/>
      <c r="H20" s="29"/>
      <c r="I20" s="29"/>
      <c r="K20">
        <v>754</v>
      </c>
      <c r="L20" t="e">
        <f>IF(#REF!="Bendra suma, Eur su PVM",#REF!,0)</f>
        <v>#REF!</v>
      </c>
      <c r="M20" t="e">
        <f>IF(#REF!="Bendra suma, EUR be PVM",#REF!,0)</f>
        <v>#REF!</v>
      </c>
      <c r="N20" t="e">
        <f>IF(#REF!="PVM suma",#REF!,0)</f>
        <v>#REF!</v>
      </c>
      <c r="O20" t="e">
        <f>VLOOKUP("*"&amp;#REF!&amp;"*",[1]Sheet1!$F$3:$I$468,1,0)</f>
        <v>#REF!</v>
      </c>
      <c r="P20" t="e">
        <f>VLOOKUP("*"&amp;#REF!&amp;"*",[1]Sheet1!$F$3:$I$468,3,0)</f>
        <v>#REF!</v>
      </c>
      <c r="Q20" t="e">
        <f>P20-#REF!</f>
        <v>#REF!</v>
      </c>
    </row>
    <row r="21" spans="1:17" x14ac:dyDescent="0.35">
      <c r="A21" s="25"/>
      <c r="B21" s="26"/>
      <c r="C21" s="27"/>
      <c r="D21" s="27"/>
      <c r="E21" s="27"/>
      <c r="F21" s="27"/>
      <c r="G21" s="27"/>
      <c r="H21" s="27"/>
      <c r="I21" s="27"/>
      <c r="K21">
        <v>755</v>
      </c>
      <c r="L21" t="e">
        <f>IF(#REF!="Bendra suma, Eur su PVM",#REF!,0)</f>
        <v>#REF!</v>
      </c>
      <c r="M21" t="e">
        <f>IF(#REF!="Bendra suma, EUR be PVM",#REF!,0)</f>
        <v>#REF!</v>
      </c>
      <c r="N21" t="e">
        <f>IF(#REF!="PVM suma",#REF!,0)</f>
        <v>#REF!</v>
      </c>
      <c r="O21" t="e">
        <f>VLOOKUP("*"&amp;#REF!&amp;"*",[1]Sheet1!$F$3:$I$468,1,0)</f>
        <v>#REF!</v>
      </c>
      <c r="P21" t="e">
        <f>VLOOKUP("*"&amp;#REF!&amp;"*",[1]Sheet1!$F$3:$I$468,3,0)</f>
        <v>#REF!</v>
      </c>
    </row>
    <row r="22" spans="1:17" x14ac:dyDescent="0.35">
      <c r="A22" s="31"/>
      <c r="B22" s="31"/>
      <c r="C22" s="31"/>
      <c r="D22" s="31"/>
      <c r="E22" s="31"/>
      <c r="F22" s="31"/>
      <c r="G22" s="31"/>
      <c r="H22" s="31"/>
      <c r="I22" s="31"/>
      <c r="K22">
        <v>756</v>
      </c>
      <c r="L22" t="e">
        <f>IF(#REF!="Bendra suma, Eur su PVM",#REF!,0)</f>
        <v>#REF!</v>
      </c>
      <c r="M22" t="e">
        <f>IF(#REF!="Bendra suma, EUR be PVM",#REF!,0)</f>
        <v>#REF!</v>
      </c>
      <c r="N22" t="e">
        <f>IF(#REF!="PVM suma",#REF!,0)</f>
        <v>#REF!</v>
      </c>
      <c r="O22" t="e">
        <f>VLOOKUP("*"&amp;#REF!&amp;"*",[1]Sheet1!$F$3:$I$468,1,0)</f>
        <v>#REF!</v>
      </c>
      <c r="P22" t="e">
        <f>VLOOKUP("*"&amp;#REF!&amp;"*",[1]Sheet1!$F$3:$I$468,3,0)</f>
        <v>#REF!</v>
      </c>
    </row>
    <row r="23" spans="1:17" x14ac:dyDescent="0.35">
      <c r="A23" s="32"/>
      <c r="B23" s="32"/>
      <c r="C23" s="33"/>
      <c r="D23" s="33"/>
      <c r="E23" s="33"/>
      <c r="F23" s="33"/>
      <c r="G23" s="33"/>
      <c r="H23" s="33"/>
      <c r="I23" s="33"/>
      <c r="J23"/>
      <c r="K23">
        <v>757</v>
      </c>
      <c r="L23" t="e">
        <f>IF(#REF!="Bendra suma, Eur su PVM",#REF!,0)</f>
        <v>#REF!</v>
      </c>
      <c r="M23" t="e">
        <f>IF(#REF!="Bendra suma, EUR be PVM",#REF!,0)</f>
        <v>#REF!</v>
      </c>
      <c r="N23" t="e">
        <f>IF(#REF!="PVM suma",#REF!,0)</f>
        <v>#REF!</v>
      </c>
    </row>
    <row r="24" spans="1:17" x14ac:dyDescent="0.35">
      <c r="J24"/>
      <c r="K24">
        <v>758</v>
      </c>
      <c r="L24" t="e">
        <f>IF(#REF!="Bendra suma, Eur su PVM",#REF!,0)</f>
        <v>#REF!</v>
      </c>
      <c r="M24" t="e">
        <f>IF(#REF!="Bendra suma, EUR be PVM",#REF!,0)</f>
        <v>#REF!</v>
      </c>
      <c r="N24" t="e">
        <f>IF(#REF!="PVM suma",#REF!,0)</f>
        <v>#REF!</v>
      </c>
    </row>
    <row r="25" spans="1:17" x14ac:dyDescent="0.35">
      <c r="J25"/>
      <c r="K25">
        <v>759</v>
      </c>
      <c r="L25" t="e">
        <f>IF(#REF!="Bendra suma, Eur su PVM",#REF!,0)</f>
        <v>#REF!</v>
      </c>
      <c r="M25" t="e">
        <f>IF(#REF!="Bendra suma, EUR be PVM",#REF!,0)</f>
        <v>#REF!</v>
      </c>
      <c r="N25" t="e">
        <f>IF(#REF!="PVM suma",#REF!,0)</f>
        <v>#REF!</v>
      </c>
    </row>
    <row r="26" spans="1:17" x14ac:dyDescent="0.35">
      <c r="J26"/>
      <c r="K26">
        <v>760</v>
      </c>
      <c r="L26" t="e">
        <f>IF(#REF!="Bendra suma, Eur su PVM",#REF!,0)</f>
        <v>#REF!</v>
      </c>
      <c r="M26" t="e">
        <f>IF(#REF!="Bendra suma, EUR be PVM",#REF!,0)</f>
        <v>#REF!</v>
      </c>
      <c r="N26" t="e">
        <f>IF(#REF!="PVM suma",#REF!,0)</f>
        <v>#REF!</v>
      </c>
    </row>
    <row r="27" spans="1:17" x14ac:dyDescent="0.35">
      <c r="K27">
        <v>761</v>
      </c>
      <c r="L27" t="e">
        <f>IF(#REF!="Bendra suma, Eur su PVM",#REF!,0)</f>
        <v>#REF!</v>
      </c>
      <c r="M27" t="e">
        <f>IF(#REF!="Bendra suma, EUR be PVM",#REF!,0)</f>
        <v>#REF!</v>
      </c>
      <c r="N27" t="e">
        <f>IF(#REF!="PVM suma",#REF!,0)</f>
        <v>#REF!</v>
      </c>
      <c r="O27" t="e">
        <f>VLOOKUP("*"&amp;#REF!&amp;"*",[1]Sheet1!$F$3:$I$468,1,0)</f>
        <v>#REF!</v>
      </c>
      <c r="P27" t="e">
        <f>VLOOKUP("*"&amp;#REF!&amp;"*",[1]Sheet1!$F$3:$I$468,3,0)</f>
        <v>#REF!</v>
      </c>
      <c r="Q27" t="e">
        <f>P27-#REF!</f>
        <v>#REF!</v>
      </c>
    </row>
    <row r="28" spans="1:17" x14ac:dyDescent="0.35">
      <c r="J28"/>
      <c r="K28">
        <v>762</v>
      </c>
      <c r="L28" t="e">
        <f>IF(#REF!="Bendra suma, Eur su PVM",#REF!,0)</f>
        <v>#REF!</v>
      </c>
      <c r="M28" t="e">
        <f>IF(#REF!="Bendra suma, EUR be PVM",#REF!,0)</f>
        <v>#REF!</v>
      </c>
      <c r="N28" t="e">
        <f>IF(#REF!="PVM suma",#REF!,0)</f>
        <v>#REF!</v>
      </c>
      <c r="O28" t="e">
        <f>VLOOKUP("*"&amp;#REF!&amp;"*",[1]Sheet1!$F$3:$I$468,1,0)</f>
        <v>#REF!</v>
      </c>
      <c r="P28" t="e">
        <f>VLOOKUP("*"&amp;#REF!&amp;"*",[1]Sheet1!$F$3:$I$468,3,0)</f>
        <v>#REF!</v>
      </c>
    </row>
    <row r="29" spans="1:17" x14ac:dyDescent="0.35">
      <c r="K29">
        <v>763</v>
      </c>
      <c r="L29" t="e">
        <f>IF(#REF!="Bendra suma, Eur su PVM",#REF!,0)</f>
        <v>#REF!</v>
      </c>
      <c r="M29" t="e">
        <f>IF(#REF!="Bendra suma, EUR be PVM",#REF!,0)</f>
        <v>#REF!</v>
      </c>
      <c r="N29" t="e">
        <f>IF(#REF!="PVM suma",#REF!,0)</f>
        <v>#REF!</v>
      </c>
      <c r="O29" t="e">
        <f>VLOOKUP(J29,[1]Sheet1!$E$3:$H$468,2,0)</f>
        <v>#N/A</v>
      </c>
      <c r="P29" t="e">
        <f>VLOOKUP(J29,[1]Sheet1!$E$3:$H$468,4,0)</f>
        <v>#N/A</v>
      </c>
      <c r="Q29" t="e">
        <f>P29-#REF!</f>
        <v>#N/A</v>
      </c>
    </row>
    <row r="30" spans="1:17" x14ac:dyDescent="0.35">
      <c r="J30"/>
      <c r="K30">
        <v>764</v>
      </c>
      <c r="L30" t="e">
        <f>IF(#REF!="Bendra suma, Eur su PVM",#REF!,0)</f>
        <v>#REF!</v>
      </c>
      <c r="M30" t="e">
        <f>IF(#REF!="Bendra suma, EUR be PVM",#REF!,0)</f>
        <v>#REF!</v>
      </c>
      <c r="N30" t="e">
        <f>IF(#REF!="PVM suma",#REF!,0)</f>
        <v>#REF!</v>
      </c>
      <c r="O30" t="e">
        <f>VLOOKUP("*"&amp;#REF!&amp;"*",[1]Sheet1!$F$3:$I$468,1,0)</f>
        <v>#REF!</v>
      </c>
      <c r="P30" t="e">
        <f>VLOOKUP("*"&amp;#REF!&amp;"*",[1]Sheet1!$F$3:$I$468,3,0)</f>
        <v>#REF!</v>
      </c>
      <c r="Q30" t="e">
        <f>P30-#REF!</f>
        <v>#REF!</v>
      </c>
    </row>
    <row r="31" spans="1:17" x14ac:dyDescent="0.35">
      <c r="J31"/>
      <c r="K31">
        <v>765</v>
      </c>
      <c r="L31" t="e">
        <f>IF(#REF!="Bendra suma, Eur su PVM",#REF!,0)</f>
        <v>#REF!</v>
      </c>
      <c r="M31" t="e">
        <f>IF(#REF!="Bendra suma, EUR be PVM",#REF!,0)</f>
        <v>#REF!</v>
      </c>
      <c r="N31" t="e">
        <f>IF(#REF!="PVM suma",#REF!,0)</f>
        <v>#REF!</v>
      </c>
      <c r="O31" t="e">
        <f>VLOOKUP("*"&amp;#REF!&amp;"*",[1]Sheet1!$F$3:$I$468,1,0)</f>
        <v>#REF!</v>
      </c>
      <c r="P31" t="e">
        <f>VLOOKUP("*"&amp;#REF!&amp;"*",[1]Sheet1!$F$3:$I$468,3,0)</f>
        <v>#REF!</v>
      </c>
    </row>
    <row r="32" spans="1:17" x14ac:dyDescent="0.35">
      <c r="J32"/>
      <c r="K32">
        <v>766</v>
      </c>
      <c r="L32" t="e">
        <f>IF(#REF!="Bendra suma, Eur su PVM",#REF!,0)</f>
        <v>#REF!</v>
      </c>
      <c r="M32" t="e">
        <f>IF(#REF!="Bendra suma, EUR be PVM",#REF!,0)</f>
        <v>#REF!</v>
      </c>
      <c r="N32" t="e">
        <f>IF(#REF!="PVM suma",#REF!,0)</f>
        <v>#REF!</v>
      </c>
    </row>
    <row r="33" spans="10:17" x14ac:dyDescent="0.35">
      <c r="J33"/>
      <c r="K33">
        <v>767</v>
      </c>
      <c r="L33" t="e">
        <f>IF(#REF!="Bendra suma, Eur su PVM",#REF!,0)</f>
        <v>#REF!</v>
      </c>
      <c r="M33" t="e">
        <f>IF(#REF!="Bendra suma, EUR be PVM",#REF!,0)</f>
        <v>#REF!</v>
      </c>
      <c r="N33" t="e">
        <f>IF(#REF!="PVM suma",#REF!,0)</f>
        <v>#REF!</v>
      </c>
    </row>
    <row r="34" spans="10:17" x14ac:dyDescent="0.35">
      <c r="J34"/>
      <c r="K34">
        <v>768</v>
      </c>
      <c r="L34" t="e">
        <f>IF(#REF!="Bendra suma, Eur su PVM",#REF!,0)</f>
        <v>#REF!</v>
      </c>
      <c r="M34" t="e">
        <f>IF(#REF!="Bendra suma, EUR be PVM",#REF!,0)</f>
        <v>#REF!</v>
      </c>
      <c r="N34" t="e">
        <f>IF(#REF!="PVM suma",#REF!,0)</f>
        <v>#REF!</v>
      </c>
    </row>
    <row r="35" spans="10:17" x14ac:dyDescent="0.35">
      <c r="J35"/>
      <c r="K35">
        <v>769</v>
      </c>
      <c r="L35" t="e">
        <f>IF(#REF!="Bendra suma, Eur su PVM",#REF!,0)</f>
        <v>#REF!</v>
      </c>
      <c r="M35" t="e">
        <f>IF(#REF!="Bendra suma, EUR be PVM",#REF!,0)</f>
        <v>#REF!</v>
      </c>
      <c r="N35" t="e">
        <f>IF(#REF!="PVM suma",#REF!,0)</f>
        <v>#REF!</v>
      </c>
    </row>
    <row r="36" spans="10:17" x14ac:dyDescent="0.35">
      <c r="K36">
        <v>770</v>
      </c>
      <c r="L36" t="e">
        <f>IF(#REF!="Bendra suma, Eur su PVM",#REF!,0)</f>
        <v>#REF!</v>
      </c>
      <c r="M36" t="e">
        <f>IF(#REF!="Bendra suma, EUR be PVM",#REF!,0)</f>
        <v>#REF!</v>
      </c>
      <c r="N36" t="e">
        <f>IF(#REF!="PVM suma",#REF!,0)</f>
        <v>#REF!</v>
      </c>
      <c r="O36" t="e">
        <f>VLOOKUP(J36,[1]Sheet1!$E$3:$H$468,2,0)</f>
        <v>#N/A</v>
      </c>
      <c r="P36" t="e">
        <f>VLOOKUP(J36,[1]Sheet1!$E$3:$H$468,4,0)</f>
        <v>#N/A</v>
      </c>
      <c r="Q36" t="e">
        <f>P36-#REF!</f>
        <v>#N/A</v>
      </c>
    </row>
    <row r="37" spans="10:17" x14ac:dyDescent="0.35">
      <c r="K37">
        <v>771</v>
      </c>
      <c r="L37" t="e">
        <f>IF(#REF!="Bendra suma, Eur su PVM",#REF!,0)</f>
        <v>#REF!</v>
      </c>
      <c r="M37" t="e">
        <f>IF(#REF!="Bendra suma, EUR be PVM",#REF!,0)</f>
        <v>#REF!</v>
      </c>
      <c r="N37" t="e">
        <f>IF(#REF!="PVM suma",#REF!,0)</f>
        <v>#REF!</v>
      </c>
      <c r="O37" t="e">
        <f>VLOOKUP("*"&amp;#REF!&amp;"*",[1]Sheet1!$F$3:$I$468,1,0)</f>
        <v>#REF!</v>
      </c>
      <c r="P37" t="e">
        <f>VLOOKUP("*"&amp;#REF!&amp;"*",[1]Sheet1!$F$3:$I$468,3,0)</f>
        <v>#REF!</v>
      </c>
      <c r="Q37" t="e">
        <f>P37-#REF!</f>
        <v>#REF!</v>
      </c>
    </row>
    <row r="38" spans="10:17" x14ac:dyDescent="0.35">
      <c r="J38" s="6"/>
      <c r="K38">
        <v>772</v>
      </c>
      <c r="L38" t="e">
        <f>IF(#REF!="Bendra suma, Eur su PVM",#REF!,0)</f>
        <v>#REF!</v>
      </c>
      <c r="M38" t="e">
        <f>IF(#REF!="Bendra suma, EUR be PVM",#REF!,0)</f>
        <v>#REF!</v>
      </c>
      <c r="N38" t="e">
        <f>IF(#REF!="PVM suma",#REF!,0)</f>
        <v>#REF!</v>
      </c>
      <c r="O38" t="e">
        <f>VLOOKUP("*"&amp;#REF!&amp;"*",[1]Sheet1!$F$3:$I$468,1,0)</f>
        <v>#REF!</v>
      </c>
      <c r="P38" t="e">
        <f>VLOOKUP("*"&amp;#REF!&amp;"*",[1]Sheet1!$F$3:$I$468,3,0)</f>
        <v>#REF!</v>
      </c>
      <c r="Q38" t="e">
        <f>P38-#REF!</f>
        <v>#REF!</v>
      </c>
    </row>
    <row r="39" spans="10:17" x14ac:dyDescent="0.35">
      <c r="J39"/>
      <c r="K39">
        <v>773</v>
      </c>
      <c r="L39" t="e">
        <f>IF(#REF!="Bendra suma, Eur su PVM",#REF!,0)</f>
        <v>#REF!</v>
      </c>
      <c r="M39" t="e">
        <f>IF(#REF!="Bendra suma, EUR be PVM",#REF!,0)</f>
        <v>#REF!</v>
      </c>
      <c r="N39" t="e">
        <f>IF(#REF!="PVM suma",#REF!,0)</f>
        <v>#REF!</v>
      </c>
    </row>
    <row r="40" spans="10:17" x14ac:dyDescent="0.35">
      <c r="J40"/>
      <c r="K40">
        <v>774</v>
      </c>
      <c r="L40" t="e">
        <f>IF(#REF!="Bendra suma, Eur su PVM",#REF!,0)</f>
        <v>#REF!</v>
      </c>
      <c r="M40" t="e">
        <f>IF(#REF!="Bendra suma, EUR be PVM",#REF!,0)</f>
        <v>#REF!</v>
      </c>
      <c r="N40" t="e">
        <f>IF(#REF!="PVM suma",#REF!,0)</f>
        <v>#REF!</v>
      </c>
    </row>
    <row r="41" spans="10:17" x14ac:dyDescent="0.35">
      <c r="J41"/>
      <c r="K41">
        <v>775</v>
      </c>
      <c r="L41" t="e">
        <f>IF(#REF!="Bendra suma, Eur su PVM",#REF!,0)</f>
        <v>#REF!</v>
      </c>
      <c r="M41" t="e">
        <f>IF(#REF!="Bendra suma, EUR be PVM",#REF!,0)</f>
        <v>#REF!</v>
      </c>
      <c r="N41" t="e">
        <f>IF(#REF!="PVM suma",#REF!,0)</f>
        <v>#REF!</v>
      </c>
    </row>
    <row r="42" spans="10:17" x14ac:dyDescent="0.35">
      <c r="J42"/>
      <c r="K42">
        <v>776</v>
      </c>
      <c r="L42" t="e">
        <f>IF(#REF!="Bendra suma, Eur su PVM",#REF!,0)</f>
        <v>#REF!</v>
      </c>
      <c r="M42" t="e">
        <f>IF(#REF!="Bendra suma, EUR be PVM",#REF!,0)</f>
        <v>#REF!</v>
      </c>
      <c r="N42" t="e">
        <f>IF(#REF!="PVM suma",#REF!,0)</f>
        <v>#REF!</v>
      </c>
    </row>
    <row r="43" spans="10:17" x14ac:dyDescent="0.35">
      <c r="J43" s="10"/>
      <c r="K43">
        <v>777</v>
      </c>
      <c r="L43" t="e">
        <f>IF(#REF!="Bendra suma, Eur su PVM",#REF!,0)</f>
        <v>#REF!</v>
      </c>
      <c r="M43" t="e">
        <f>IF(#REF!="Bendra suma, EUR be PVM",#REF!,0)</f>
        <v>#REF!</v>
      </c>
      <c r="N43" t="e">
        <f>IF(#REF!="PVM suma",#REF!,0)</f>
        <v>#REF!</v>
      </c>
      <c r="O43" t="e">
        <f>VLOOKUP(J43,[1]Sheet1!$E$3:$H$468,2,0)</f>
        <v>#N/A</v>
      </c>
      <c r="P43" t="e">
        <f>VLOOKUP(J43,[1]Sheet1!$E$3:$H$468,4,0)</f>
        <v>#N/A</v>
      </c>
      <c r="Q43" t="e">
        <f>P43-#REF!</f>
        <v>#N/A</v>
      </c>
    </row>
    <row r="44" spans="10:17" x14ac:dyDescent="0.35">
      <c r="J44" s="10"/>
      <c r="K44">
        <v>778</v>
      </c>
      <c r="L44" t="e">
        <f>IF(#REF!="Bendra suma, Eur su PVM",#REF!,0)</f>
        <v>#REF!</v>
      </c>
      <c r="M44" t="e">
        <f>IF(#REF!="Bendra suma, EUR be PVM",#REF!,0)</f>
        <v>#REF!</v>
      </c>
      <c r="N44" t="e">
        <f>IF(#REF!="PVM suma",#REF!,0)</f>
        <v>#REF!</v>
      </c>
      <c r="O44" t="e">
        <f>VLOOKUP(J44,[1]Sheet1!$E$3:$H$468,2,0)</f>
        <v>#N/A</v>
      </c>
      <c r="P44" t="e">
        <f>VLOOKUP(J44,[1]Sheet1!$E$3:$H$468,4,0)</f>
        <v>#N/A</v>
      </c>
      <c r="Q44" t="e">
        <f>P44-#REF!</f>
        <v>#N/A</v>
      </c>
    </row>
    <row r="45" spans="10:17" x14ac:dyDescent="0.35">
      <c r="J45"/>
      <c r="K45">
        <v>779</v>
      </c>
      <c r="L45" t="e">
        <f>IF(#REF!="Bendra suma, Eur su PVM",#REF!,0)</f>
        <v>#REF!</v>
      </c>
      <c r="M45" t="e">
        <f>IF(#REF!="Bendra suma, EUR be PVM",#REF!,0)</f>
        <v>#REF!</v>
      </c>
      <c r="N45" t="e">
        <f>IF(#REF!="PVM suma",#REF!,0)</f>
        <v>#REF!</v>
      </c>
    </row>
    <row r="46" spans="10:17" x14ac:dyDescent="0.35">
      <c r="J46"/>
      <c r="K46">
        <v>780</v>
      </c>
      <c r="L46" t="e">
        <f>IF(#REF!="Bendra suma, Eur su PVM",#REF!,0)</f>
        <v>#REF!</v>
      </c>
      <c r="M46" t="e">
        <f>IF(#REF!="Bendra suma, EUR be PVM",#REF!,0)</f>
        <v>#REF!</v>
      </c>
      <c r="N46" t="e">
        <f>IF(#REF!="PVM suma",#REF!,0)</f>
        <v>#REF!</v>
      </c>
    </row>
    <row r="47" spans="10:17" x14ac:dyDescent="0.35">
      <c r="J47"/>
      <c r="K47">
        <v>781</v>
      </c>
      <c r="L47" t="e">
        <f>IF(#REF!="Bendra suma, Eur su PVM",#REF!,0)</f>
        <v>#REF!</v>
      </c>
      <c r="M47" t="e">
        <f>IF(#REF!="Bendra suma, EUR be PVM",#REF!,0)</f>
        <v>#REF!</v>
      </c>
      <c r="N47" t="e">
        <f>IF(#REF!="PVM suma",#REF!,0)</f>
        <v>#REF!</v>
      </c>
    </row>
    <row r="48" spans="10:17" x14ac:dyDescent="0.35">
      <c r="J48"/>
      <c r="K48">
        <v>782</v>
      </c>
      <c r="L48" t="e">
        <f>IF(#REF!="Bendra suma, Eur su PVM",#REF!,0)</f>
        <v>#REF!</v>
      </c>
      <c r="M48" t="e">
        <f>IF(#REF!="Bendra suma, EUR be PVM",#REF!,0)</f>
        <v>#REF!</v>
      </c>
      <c r="N48" t="e">
        <f>IF(#REF!="PVM suma",#REF!,0)</f>
        <v>#REF!</v>
      </c>
    </row>
    <row r="49" spans="10:17" x14ac:dyDescent="0.35">
      <c r="J49"/>
      <c r="K49">
        <v>783</v>
      </c>
      <c r="L49" t="e">
        <f>IF(#REF!="Bendra suma, Eur su PVM",#REF!,0)</f>
        <v>#REF!</v>
      </c>
      <c r="M49" t="e">
        <f>IF(#REF!="Bendra suma, EUR be PVM",#REF!,0)</f>
        <v>#REF!</v>
      </c>
      <c r="N49" t="e">
        <f>IF(#REF!="PVM suma",#REF!,0)</f>
        <v>#REF!</v>
      </c>
      <c r="O49" t="e">
        <f>VLOOKUP("*"&amp;#REF!&amp;"*",[1]Sheet1!$F$3:$I$468,1,0)</f>
        <v>#REF!</v>
      </c>
      <c r="P49" t="e">
        <f>VLOOKUP("*"&amp;#REF!&amp;"*",[1]Sheet1!$F$3:$I$468,3,0)</f>
        <v>#REF!</v>
      </c>
    </row>
    <row r="50" spans="10:17" x14ac:dyDescent="0.35">
      <c r="J50"/>
      <c r="K50">
        <v>784</v>
      </c>
      <c r="L50" t="e">
        <f>IF(#REF!="Bendra suma, Eur su PVM",#REF!,0)</f>
        <v>#REF!</v>
      </c>
      <c r="M50" t="e">
        <f>IF(#REF!="Bendra suma, EUR be PVM",#REF!,0)</f>
        <v>#REF!</v>
      </c>
      <c r="N50" t="e">
        <f>IF(#REF!="PVM suma",#REF!,0)</f>
        <v>#REF!</v>
      </c>
    </row>
    <row r="51" spans="10:17" x14ac:dyDescent="0.35">
      <c r="J51"/>
      <c r="K51">
        <v>785</v>
      </c>
      <c r="L51" t="e">
        <f>IF(#REF!="Bendra suma, Eur su PVM",#REF!,0)</f>
        <v>#REF!</v>
      </c>
      <c r="M51" t="e">
        <f>IF(#REF!="Bendra suma, EUR be PVM",#REF!,0)</f>
        <v>#REF!</v>
      </c>
      <c r="N51" t="e">
        <f>IF(#REF!="PVM suma",#REF!,0)</f>
        <v>#REF!</v>
      </c>
    </row>
    <row r="52" spans="10:17" x14ac:dyDescent="0.35">
      <c r="J52"/>
      <c r="K52">
        <v>786</v>
      </c>
      <c r="L52" t="e">
        <f>IF(#REF!="Bendra suma, Eur su PVM",#REF!,0)</f>
        <v>#REF!</v>
      </c>
      <c r="M52" t="e">
        <f>IF(#REF!="Bendra suma, EUR be PVM",#REF!,0)</f>
        <v>#REF!</v>
      </c>
      <c r="N52" t="e">
        <f>IF(#REF!="PVM suma",#REF!,0)</f>
        <v>#REF!</v>
      </c>
    </row>
    <row r="53" spans="10:17" x14ac:dyDescent="0.35">
      <c r="J53"/>
      <c r="K53">
        <v>787</v>
      </c>
      <c r="L53" t="e">
        <f>IF(#REF!="Bendra suma, Eur su PVM",#REF!,0)</f>
        <v>#REF!</v>
      </c>
      <c r="M53" t="e">
        <f>IF(#REF!="Bendra suma, EUR be PVM",#REF!,0)</f>
        <v>#REF!</v>
      </c>
      <c r="N53" t="e">
        <f>IF(#REF!="PVM suma",#REF!,0)</f>
        <v>#REF!</v>
      </c>
    </row>
    <row r="54" spans="10:17" x14ac:dyDescent="0.35">
      <c r="K54">
        <v>788</v>
      </c>
      <c r="L54" t="e">
        <f>IF(#REF!="Bendra suma, Eur su PVM",#REF!,0)</f>
        <v>#REF!</v>
      </c>
      <c r="M54" t="e">
        <f>IF(#REF!="Bendra suma, EUR be PVM",#REF!,0)</f>
        <v>#REF!</v>
      </c>
      <c r="N54" t="e">
        <f>IF(#REF!="PVM suma",#REF!,0)</f>
        <v>#REF!</v>
      </c>
      <c r="O54" t="e">
        <f>VLOOKUP("*"&amp;#REF!&amp;"*",[1]Sheet1!$F$3:$I$468,1,0)</f>
        <v>#REF!</v>
      </c>
      <c r="P54" t="e">
        <f>VLOOKUP("*"&amp;#REF!&amp;"*",[1]Sheet1!$F$3:$I$468,3,0)</f>
        <v>#REF!</v>
      </c>
      <c r="Q54" t="e">
        <f>P54-#REF!</f>
        <v>#REF!</v>
      </c>
    </row>
    <row r="55" spans="10:17" x14ac:dyDescent="0.35">
      <c r="J55"/>
      <c r="K55">
        <v>789</v>
      </c>
      <c r="L55" t="e">
        <f>IF(#REF!="Bendra suma, Eur su PVM",#REF!,0)</f>
        <v>#REF!</v>
      </c>
      <c r="M55" t="e">
        <f>IF(#REF!="Bendra suma, EUR be PVM",#REF!,0)</f>
        <v>#REF!</v>
      </c>
      <c r="N55" t="e">
        <f>IF(#REF!="PVM suma",#REF!,0)</f>
        <v>#REF!</v>
      </c>
    </row>
    <row r="56" spans="10:17" x14ac:dyDescent="0.35">
      <c r="J56"/>
      <c r="K56">
        <v>790</v>
      </c>
      <c r="L56" t="e">
        <f>IF(#REF!="Bendra suma, Eur su PVM",#REF!,0)</f>
        <v>#REF!</v>
      </c>
      <c r="M56" t="e">
        <f>IF(#REF!="Bendra suma, EUR be PVM",#REF!,0)</f>
        <v>#REF!</v>
      </c>
      <c r="N56" t="e">
        <f>IF(#REF!="PVM suma",#REF!,0)</f>
        <v>#REF!</v>
      </c>
    </row>
    <row r="57" spans="10:17" x14ac:dyDescent="0.35">
      <c r="J57"/>
      <c r="K57">
        <v>791</v>
      </c>
      <c r="L57" t="e">
        <f>IF(#REF!="Bendra suma, Eur su PVM",#REF!,0)</f>
        <v>#REF!</v>
      </c>
      <c r="M57" t="e">
        <f>IF(#REF!="Bendra suma, EUR be PVM",#REF!,0)</f>
        <v>#REF!</v>
      </c>
      <c r="N57" t="e">
        <f>IF(#REF!="PVM suma",#REF!,0)</f>
        <v>#REF!</v>
      </c>
    </row>
    <row r="58" spans="10:17" x14ac:dyDescent="0.35">
      <c r="J58"/>
      <c r="K58">
        <v>792</v>
      </c>
      <c r="L58" t="e">
        <f>IF(#REF!="Bendra suma, Eur su PVM",#REF!,0)</f>
        <v>#REF!</v>
      </c>
      <c r="M58" t="e">
        <f>IF(#REF!="Bendra suma, EUR be PVM",#REF!,0)</f>
        <v>#REF!</v>
      </c>
      <c r="N58" t="e">
        <f>IF(#REF!="PVM suma",#REF!,0)</f>
        <v>#REF!</v>
      </c>
    </row>
    <row r="59" spans="10:17" x14ac:dyDescent="0.35">
      <c r="J59" s="10"/>
      <c r="K59">
        <v>793</v>
      </c>
      <c r="L59" t="e">
        <f>IF(#REF!="Bendra suma, Eur su PVM",#REF!,0)</f>
        <v>#REF!</v>
      </c>
      <c r="M59" t="e">
        <f>IF(#REF!="Bendra suma, EUR be PVM",#REF!,0)</f>
        <v>#REF!</v>
      </c>
      <c r="N59" t="e">
        <f>IF(#REF!="PVM suma",#REF!,0)</f>
        <v>#REF!</v>
      </c>
      <c r="O59" t="e">
        <f>VLOOKUP(J59,[1]Sheet1!$E$3:$H$468,2,0)</f>
        <v>#N/A</v>
      </c>
      <c r="P59" t="e">
        <f>VLOOKUP(J59,[1]Sheet1!$E$3:$H$468,4,0)</f>
        <v>#N/A</v>
      </c>
      <c r="Q59" t="e">
        <f>P59-#REF!</f>
        <v>#N/A</v>
      </c>
    </row>
    <row r="60" spans="10:17" x14ac:dyDescent="0.35">
      <c r="J60" s="6"/>
      <c r="K60">
        <v>794</v>
      </c>
      <c r="L60" t="e">
        <f>IF(#REF!="Bendra suma, Eur su PVM",#REF!,0)</f>
        <v>#REF!</v>
      </c>
      <c r="M60" t="e">
        <f>IF(#REF!="Bendra suma, EUR be PVM",#REF!,0)</f>
        <v>#REF!</v>
      </c>
      <c r="N60" t="e">
        <f>IF(#REF!="PVM suma",#REF!,0)</f>
        <v>#REF!</v>
      </c>
      <c r="O60" t="e">
        <f>VLOOKUP("*"&amp;#REF!&amp;"*",[1]Sheet1!$F$3:$I$468,1,0)</f>
        <v>#REF!</v>
      </c>
      <c r="P60" t="e">
        <f>VLOOKUP("*"&amp;#REF!&amp;"*",[1]Sheet1!$F$3:$I$468,3,0)</f>
        <v>#REF!</v>
      </c>
      <c r="Q60" t="e">
        <f>P60-#REF!</f>
        <v>#REF!</v>
      </c>
    </row>
    <row r="61" spans="10:17" x14ac:dyDescent="0.35">
      <c r="J61"/>
      <c r="K61">
        <v>795</v>
      </c>
      <c r="L61" t="e">
        <f>IF(#REF!="Bendra suma, Eur su PVM",#REF!,0)</f>
        <v>#REF!</v>
      </c>
      <c r="M61" t="e">
        <f>IF(#REF!="Bendra suma, EUR be PVM",#REF!,0)</f>
        <v>#REF!</v>
      </c>
      <c r="N61" t="e">
        <f>IF(#REF!="PVM suma",#REF!,0)</f>
        <v>#REF!</v>
      </c>
    </row>
    <row r="62" spans="10:17" x14ac:dyDescent="0.35">
      <c r="J62"/>
      <c r="K62">
        <v>796</v>
      </c>
      <c r="L62" t="e">
        <f>IF(#REF!="Bendra suma, Eur su PVM",#REF!,0)</f>
        <v>#REF!</v>
      </c>
      <c r="M62" t="e">
        <f>IF(#REF!="Bendra suma, EUR be PVM",#REF!,0)</f>
        <v>#REF!</v>
      </c>
      <c r="N62" t="e">
        <f>IF(#REF!="PVM suma",#REF!,0)</f>
        <v>#REF!</v>
      </c>
    </row>
    <row r="63" spans="10:17" x14ac:dyDescent="0.35">
      <c r="J63"/>
      <c r="K63">
        <v>797</v>
      </c>
      <c r="L63" t="e">
        <f>IF(#REF!="Bendra suma, Eur su PVM",#REF!,0)</f>
        <v>#REF!</v>
      </c>
      <c r="M63" t="e">
        <f>IF(#REF!="Bendra suma, EUR be PVM",#REF!,0)</f>
        <v>#REF!</v>
      </c>
      <c r="N63" t="e">
        <f>IF(#REF!="PVM suma",#REF!,0)</f>
        <v>#REF!</v>
      </c>
    </row>
    <row r="64" spans="10:17" x14ac:dyDescent="0.35">
      <c r="J64"/>
      <c r="K64">
        <v>798</v>
      </c>
      <c r="L64" t="e">
        <f>IF(#REF!="Bendra suma, Eur su PVM",#REF!,0)</f>
        <v>#REF!</v>
      </c>
      <c r="M64" t="e">
        <f>IF(#REF!="Bendra suma, EUR be PVM",#REF!,0)</f>
        <v>#REF!</v>
      </c>
      <c r="N64" t="e">
        <f>IF(#REF!="PVM suma",#REF!,0)</f>
        <v>#REF!</v>
      </c>
    </row>
    <row r="65" spans="10:17" x14ac:dyDescent="0.35">
      <c r="K65">
        <v>799</v>
      </c>
      <c r="L65" t="e">
        <f>IF(#REF!="Bendra suma, Eur su PVM",#REF!,0)</f>
        <v>#REF!</v>
      </c>
      <c r="M65" t="e">
        <f>IF(#REF!="Bendra suma, EUR be PVM",#REF!,0)</f>
        <v>#REF!</v>
      </c>
      <c r="N65" t="e">
        <f>IF(#REF!="PVM suma",#REF!,0)</f>
        <v>#REF!</v>
      </c>
      <c r="O65" t="e">
        <f>VLOOKUP(J65,[1]Sheet1!$E$3:$H$468,2,0)</f>
        <v>#N/A</v>
      </c>
      <c r="P65" t="e">
        <f>VLOOKUP(J65,[1]Sheet1!$E$3:$H$468,4,0)</f>
        <v>#N/A</v>
      </c>
      <c r="Q65" t="e">
        <f>P65-#REF!</f>
        <v>#N/A</v>
      </c>
    </row>
    <row r="66" spans="10:17" x14ac:dyDescent="0.35">
      <c r="K66">
        <v>800</v>
      </c>
      <c r="L66" t="e">
        <f>IF(#REF!="Bendra suma, Eur su PVM",#REF!,0)</f>
        <v>#REF!</v>
      </c>
      <c r="M66" t="e">
        <f>IF(#REF!="Bendra suma, EUR be PVM",#REF!,0)</f>
        <v>#REF!</v>
      </c>
      <c r="N66" t="e">
        <f>IF(#REF!="PVM suma",#REF!,0)</f>
        <v>#REF!</v>
      </c>
      <c r="O66" t="e">
        <f>VLOOKUP(J66,[1]Sheet1!$E$3:$H$468,2,0)</f>
        <v>#N/A</v>
      </c>
      <c r="P66" t="e">
        <f>VLOOKUP(J66,[1]Sheet1!$E$3:$H$468,4,0)</f>
        <v>#N/A</v>
      </c>
      <c r="Q66" t="e">
        <f>P66-#REF!</f>
        <v>#N/A</v>
      </c>
    </row>
    <row r="67" spans="10:17" x14ac:dyDescent="0.35">
      <c r="J67"/>
      <c r="K67">
        <v>801</v>
      </c>
      <c r="L67" t="e">
        <f>IF(#REF!="Bendra suma, Eur su PVM",#REF!,0)</f>
        <v>#REF!</v>
      </c>
      <c r="M67" t="e">
        <f>IF(#REF!="Bendra suma, EUR be PVM",#REF!,0)</f>
        <v>#REF!</v>
      </c>
      <c r="N67" t="e">
        <f>IF(#REF!="PVM suma",#REF!,0)</f>
        <v>#REF!</v>
      </c>
    </row>
    <row r="68" spans="10:17" x14ac:dyDescent="0.35">
      <c r="J68"/>
      <c r="K68">
        <v>802</v>
      </c>
      <c r="L68" t="e">
        <f>IF(#REF!="Bendra suma, Eur su PVM",#REF!,0)</f>
        <v>#REF!</v>
      </c>
      <c r="M68" t="e">
        <f>IF(#REF!="Bendra suma, EUR be PVM",#REF!,0)</f>
        <v>#REF!</v>
      </c>
      <c r="N68" t="e">
        <f>IF(#REF!="PVM suma",#REF!,0)</f>
        <v>#REF!</v>
      </c>
    </row>
    <row r="69" spans="10:17" x14ac:dyDescent="0.35">
      <c r="J69"/>
      <c r="K69">
        <v>803</v>
      </c>
      <c r="L69" t="e">
        <f>IF(#REF!="Bendra suma, Eur su PVM",#REF!,0)</f>
        <v>#REF!</v>
      </c>
      <c r="M69" t="e">
        <f>IF(#REF!="Bendra suma, EUR be PVM",#REF!,0)</f>
        <v>#REF!</v>
      </c>
      <c r="N69" t="e">
        <f>IF(#REF!="PVM suma",#REF!,0)</f>
        <v>#REF!</v>
      </c>
    </row>
    <row r="70" spans="10:17" x14ac:dyDescent="0.35">
      <c r="J70"/>
      <c r="K70">
        <v>804</v>
      </c>
      <c r="L70" t="e">
        <f>IF(#REF!="Bendra suma, Eur su PVM",#REF!,0)</f>
        <v>#REF!</v>
      </c>
      <c r="M70" t="e">
        <f>IF(#REF!="Bendra suma, EUR be PVM",#REF!,0)</f>
        <v>#REF!</v>
      </c>
      <c r="N70" t="e">
        <f>IF(#REF!="PVM suma",#REF!,0)</f>
        <v>#REF!</v>
      </c>
    </row>
    <row r="71" spans="10:17" x14ac:dyDescent="0.35">
      <c r="J71"/>
      <c r="K71">
        <v>805</v>
      </c>
      <c r="L71" t="e">
        <f>IF(#REF!="Bendra suma, Eur su PVM",#REF!,0)</f>
        <v>#REF!</v>
      </c>
      <c r="M71" t="e">
        <f>IF(#REF!="Bendra suma, EUR be PVM",#REF!,0)</f>
        <v>#REF!</v>
      </c>
      <c r="N71" t="e">
        <f>IF(#REF!="PVM suma",#REF!,0)</f>
        <v>#REF!</v>
      </c>
      <c r="O71" t="e">
        <f>VLOOKUP("*"&amp;#REF!&amp;"*",[1]Sheet1!$F$3:$I$468,1,0)</f>
        <v>#REF!</v>
      </c>
      <c r="P71" t="e">
        <f>VLOOKUP("*"&amp;#REF!&amp;"*",[1]Sheet1!$F$3:$I$468,3,0)</f>
        <v>#REF!</v>
      </c>
      <c r="Q71" t="e">
        <f>P71-#REF!</f>
        <v>#REF!</v>
      </c>
    </row>
    <row r="72" spans="10:17" x14ac:dyDescent="0.35">
      <c r="J72"/>
      <c r="K72">
        <v>806</v>
      </c>
      <c r="L72" t="e">
        <f>IF(#REF!="Bendra suma, Eur su PVM",#REF!,0)</f>
        <v>#REF!</v>
      </c>
      <c r="M72" t="e">
        <f>IF(#REF!="Bendra suma, EUR be PVM",#REF!,0)</f>
        <v>#REF!</v>
      </c>
      <c r="N72" t="e">
        <f>IF(#REF!="PVM suma",#REF!,0)</f>
        <v>#REF!</v>
      </c>
      <c r="O72" t="e">
        <f>VLOOKUP("*"&amp;#REF!&amp;"*",[1]Sheet1!$F$3:$I$468,1,0)</f>
        <v>#REF!</v>
      </c>
      <c r="P72" t="e">
        <f>VLOOKUP("*"&amp;#REF!&amp;"*",[1]Sheet1!$F$3:$I$468,3,0)</f>
        <v>#REF!</v>
      </c>
      <c r="Q72" t="e">
        <f>P72-#REF!</f>
        <v>#REF!</v>
      </c>
    </row>
    <row r="73" spans="10:17" x14ac:dyDescent="0.35">
      <c r="J73" s="8"/>
      <c r="K73">
        <v>807</v>
      </c>
      <c r="L73" t="e">
        <f>IF(#REF!="Bendra suma, Eur su PVM",#REF!,0)</f>
        <v>#REF!</v>
      </c>
      <c r="M73" t="e">
        <f>IF(#REF!="Bendra suma, EUR be PVM",#REF!,0)</f>
        <v>#REF!</v>
      </c>
      <c r="N73" t="e">
        <f>IF(#REF!="PVM suma",#REF!,0)</f>
        <v>#REF!</v>
      </c>
      <c r="O73" t="e">
        <f>VLOOKUP("*"&amp;#REF!&amp;"*",[1]Sheet1!$F$3:$I$468,1,0)</f>
        <v>#REF!</v>
      </c>
      <c r="P73" t="e">
        <f>VLOOKUP("*"&amp;#REF!&amp;"*",[1]Sheet1!$F$3:$I$468,3,0)</f>
        <v>#REF!</v>
      </c>
      <c r="Q73" t="e">
        <f>P73-#REF!</f>
        <v>#REF!</v>
      </c>
    </row>
    <row r="74" spans="10:17" x14ac:dyDescent="0.35">
      <c r="J74" s="9"/>
      <c r="K74">
        <v>808</v>
      </c>
      <c r="L74" t="e">
        <f>IF(#REF!="Bendra suma, Eur su PVM",#REF!,0)</f>
        <v>#REF!</v>
      </c>
      <c r="M74" t="e">
        <f>IF(#REF!="Bendra suma, EUR be PVM",#REF!,0)</f>
        <v>#REF!</v>
      </c>
      <c r="N74" t="e">
        <f>IF(#REF!="PVM suma",#REF!,0)</f>
        <v>#REF!</v>
      </c>
      <c r="O74" t="e">
        <f>VLOOKUP(J74,[1]Sheet1!$E$3:$H$468,2,0)</f>
        <v>#N/A</v>
      </c>
      <c r="P74" t="e">
        <f>VLOOKUP(J74,[1]Sheet1!$E$3:$H$468,4,0)</f>
        <v>#N/A</v>
      </c>
      <c r="Q74" t="e">
        <f>P74-#REF!</f>
        <v>#N/A</v>
      </c>
    </row>
    <row r="75" spans="10:17" x14ac:dyDescent="0.35">
      <c r="J75"/>
      <c r="K75">
        <v>809</v>
      </c>
      <c r="L75" t="e">
        <f>IF(#REF!="Bendra suma, Eur su PVM",#REF!,0)</f>
        <v>#REF!</v>
      </c>
      <c r="M75" t="e">
        <f>IF(#REF!="Bendra suma, EUR be PVM",#REF!,0)</f>
        <v>#REF!</v>
      </c>
      <c r="N75" t="e">
        <f>IF(#REF!="PVM suma",#REF!,0)</f>
        <v>#REF!</v>
      </c>
      <c r="O75" t="e">
        <f>VLOOKUP("*"&amp;#REF!&amp;"*",[1]Sheet1!$F$3:$I$468,1,0)</f>
        <v>#REF!</v>
      </c>
      <c r="P75" t="e">
        <f>VLOOKUP("*"&amp;#REF!&amp;"*",[1]Sheet1!$F$3:$I$468,3,0)</f>
        <v>#REF!</v>
      </c>
      <c r="Q75" t="e">
        <f>P75-#REF!</f>
        <v>#REF!</v>
      </c>
    </row>
    <row r="76" spans="10:17" x14ac:dyDescent="0.35">
      <c r="J76"/>
      <c r="K76">
        <v>810</v>
      </c>
      <c r="L76" t="e">
        <f>IF(#REF!="Bendra suma, Eur su PVM",#REF!,0)</f>
        <v>#REF!</v>
      </c>
      <c r="M76" t="e">
        <f>IF(#REF!="Bendra suma, EUR be PVM",#REF!,0)</f>
        <v>#REF!</v>
      </c>
      <c r="N76" t="e">
        <f>IF(#REF!="PVM suma",#REF!,0)</f>
        <v>#REF!</v>
      </c>
    </row>
    <row r="77" spans="10:17" x14ac:dyDescent="0.35">
      <c r="J77"/>
      <c r="K77">
        <v>811</v>
      </c>
      <c r="L77" t="e">
        <f>IF(#REF!="Bendra suma, Eur su PVM",#REF!,0)</f>
        <v>#REF!</v>
      </c>
      <c r="M77" t="e">
        <f>IF(#REF!="Bendra suma, EUR be PVM",#REF!,0)</f>
        <v>#REF!</v>
      </c>
      <c r="N77" t="e">
        <f>IF(#REF!="PVM suma",#REF!,0)</f>
        <v>#REF!</v>
      </c>
    </row>
    <row r="78" spans="10:17" x14ac:dyDescent="0.35">
      <c r="J78"/>
      <c r="K78">
        <v>812</v>
      </c>
      <c r="L78" t="e">
        <f>IF(#REF!="Bendra suma, Eur su PVM",#REF!,0)</f>
        <v>#REF!</v>
      </c>
      <c r="M78" t="e">
        <f>IF(#REF!="Bendra suma, EUR be PVM",#REF!,0)</f>
        <v>#REF!</v>
      </c>
      <c r="N78" t="e">
        <f>IF(#REF!="PVM suma",#REF!,0)</f>
        <v>#REF!</v>
      </c>
    </row>
    <row r="79" spans="10:17" x14ac:dyDescent="0.35">
      <c r="J79"/>
      <c r="K79">
        <v>813</v>
      </c>
      <c r="L79" t="e">
        <f>IF(#REF!="Bendra suma, Eur su PVM",#REF!,0)</f>
        <v>#REF!</v>
      </c>
      <c r="M79" t="e">
        <f>IF(#REF!="Bendra suma, EUR be PVM",#REF!,0)</f>
        <v>#REF!</v>
      </c>
      <c r="N79" t="e">
        <f>IF(#REF!="PVM suma",#REF!,0)</f>
        <v>#REF!</v>
      </c>
    </row>
    <row r="80" spans="10:17" x14ac:dyDescent="0.35">
      <c r="K80">
        <v>814</v>
      </c>
      <c r="L80" t="e">
        <f>IF(#REF!="Bendra suma, Eur su PVM",#REF!,0)</f>
        <v>#REF!</v>
      </c>
      <c r="M80" t="e">
        <f>IF(#REF!="Bendra suma, EUR be PVM",#REF!,0)</f>
        <v>#REF!</v>
      </c>
      <c r="N80" t="e">
        <f>IF(#REF!="PVM suma",#REF!,0)</f>
        <v>#REF!</v>
      </c>
      <c r="O80" t="e">
        <f>VLOOKUP("*"&amp;#REF!&amp;"*",[1]Sheet1!$F$3:$I$468,1,0)</f>
        <v>#REF!</v>
      </c>
      <c r="P80" t="e">
        <f>VLOOKUP("*"&amp;#REF!&amp;"*",[1]Sheet1!$F$3:$I$468,3,0)</f>
        <v>#REF!</v>
      </c>
    </row>
    <row r="81" spans="10:17" x14ac:dyDescent="0.35">
      <c r="J81"/>
      <c r="K81">
        <v>815</v>
      </c>
      <c r="L81" t="e">
        <f>IF(#REF!="Bendra suma, Eur su PVM",#REF!,0)</f>
        <v>#REF!</v>
      </c>
      <c r="M81" t="e">
        <f>IF(#REF!="Bendra suma, EUR be PVM",#REF!,0)</f>
        <v>#REF!</v>
      </c>
      <c r="N81" t="e">
        <f>IF(#REF!="PVM suma",#REF!,0)</f>
        <v>#REF!</v>
      </c>
    </row>
    <row r="82" spans="10:17" x14ac:dyDescent="0.35">
      <c r="J82"/>
      <c r="K82">
        <v>816</v>
      </c>
      <c r="L82" t="e">
        <f>IF(#REF!="Bendra suma, Eur su PVM",#REF!,0)</f>
        <v>#REF!</v>
      </c>
      <c r="M82" t="e">
        <f>IF(#REF!="Bendra suma, EUR be PVM",#REF!,0)</f>
        <v>#REF!</v>
      </c>
      <c r="N82" t="e">
        <f>IF(#REF!="PVM suma",#REF!,0)</f>
        <v>#REF!</v>
      </c>
    </row>
    <row r="83" spans="10:17" x14ac:dyDescent="0.35">
      <c r="J83"/>
      <c r="K83">
        <v>817</v>
      </c>
      <c r="L83" t="e">
        <f>IF(#REF!="Bendra suma, Eur su PVM",#REF!,0)</f>
        <v>#REF!</v>
      </c>
      <c r="M83" t="e">
        <f>IF(#REF!="Bendra suma, EUR be PVM",#REF!,0)</f>
        <v>#REF!</v>
      </c>
      <c r="N83" t="e">
        <f>IF(#REF!="PVM suma",#REF!,0)</f>
        <v>#REF!</v>
      </c>
    </row>
    <row r="84" spans="10:17" x14ac:dyDescent="0.35">
      <c r="J84"/>
      <c r="K84">
        <v>818</v>
      </c>
      <c r="L84" t="e">
        <f>IF(#REF!="Bendra suma, Eur su PVM",#REF!,0)</f>
        <v>#REF!</v>
      </c>
      <c r="M84" t="e">
        <f>IF(#REF!="Bendra suma, EUR be PVM",#REF!,0)</f>
        <v>#REF!</v>
      </c>
      <c r="N84" t="e">
        <f>IF(#REF!="PVM suma",#REF!,0)</f>
        <v>#REF!</v>
      </c>
    </row>
    <row r="85" spans="10:17" x14ac:dyDescent="0.35">
      <c r="K85">
        <v>819</v>
      </c>
      <c r="L85" t="e">
        <f>IF(#REF!="Bendra suma, Eur su PVM",#REF!,0)</f>
        <v>#REF!</v>
      </c>
      <c r="M85" t="e">
        <f>IF(#REF!="Bendra suma, EUR be PVM",#REF!,0)</f>
        <v>#REF!</v>
      </c>
      <c r="N85" t="e">
        <f>IF(#REF!="PVM suma",#REF!,0)</f>
        <v>#REF!</v>
      </c>
      <c r="O85" t="e">
        <f>VLOOKUP("*"&amp;#REF!&amp;"*",[1]Sheet1!$F$3:$I$468,1,0)</f>
        <v>#REF!</v>
      </c>
      <c r="P85" t="e">
        <f>VLOOKUP("*"&amp;#REF!&amp;"*",[1]Sheet1!$F$3:$I$468,3,0)</f>
        <v>#REF!</v>
      </c>
      <c r="Q85" t="e">
        <f>P85-#REF!</f>
        <v>#REF!</v>
      </c>
    </row>
    <row r="86" spans="10:17" x14ac:dyDescent="0.35">
      <c r="J86"/>
      <c r="K86">
        <v>820</v>
      </c>
      <c r="L86" t="e">
        <f>IF(#REF!="Bendra suma, Eur su PVM",#REF!,0)</f>
        <v>#REF!</v>
      </c>
      <c r="M86" t="e">
        <f>IF(#REF!="Bendra suma, EUR be PVM",#REF!,0)</f>
        <v>#REF!</v>
      </c>
      <c r="N86" t="e">
        <f>IF(#REF!="PVM suma",#REF!,0)</f>
        <v>#REF!</v>
      </c>
    </row>
    <row r="87" spans="10:17" x14ac:dyDescent="0.35">
      <c r="J87"/>
      <c r="K87">
        <v>821</v>
      </c>
      <c r="L87" t="e">
        <f>IF(#REF!="Bendra suma, Eur su PVM",#REF!,0)</f>
        <v>#REF!</v>
      </c>
      <c r="M87" t="e">
        <f>IF(#REF!="Bendra suma, EUR be PVM",#REF!,0)</f>
        <v>#REF!</v>
      </c>
      <c r="N87" t="e">
        <f>IF(#REF!="PVM suma",#REF!,0)</f>
        <v>#REF!</v>
      </c>
    </row>
    <row r="88" spans="10:17" x14ac:dyDescent="0.35">
      <c r="J88"/>
      <c r="K88">
        <v>822</v>
      </c>
      <c r="L88" t="e">
        <f>IF(#REF!="Bendra suma, Eur su PVM",#REF!,0)</f>
        <v>#REF!</v>
      </c>
      <c r="M88" t="e">
        <f>IF(#REF!="Bendra suma, EUR be PVM",#REF!,0)</f>
        <v>#REF!</v>
      </c>
      <c r="N88" t="e">
        <f>IF(#REF!="PVM suma",#REF!,0)</f>
        <v>#REF!</v>
      </c>
    </row>
    <row r="89" spans="10:17" x14ac:dyDescent="0.35">
      <c r="J89"/>
      <c r="K89">
        <v>823</v>
      </c>
      <c r="L89" t="e">
        <f>IF(#REF!="Bendra suma, Eur su PVM",#REF!,0)</f>
        <v>#REF!</v>
      </c>
      <c r="M89" t="e">
        <f>IF(#REF!="Bendra suma, EUR be PVM",#REF!,0)</f>
        <v>#REF!</v>
      </c>
      <c r="N89" t="e">
        <f>IF(#REF!="PVM suma",#REF!,0)</f>
        <v>#REF!</v>
      </c>
    </row>
    <row r="90" spans="10:17" x14ac:dyDescent="0.35">
      <c r="J90"/>
      <c r="K90">
        <v>824</v>
      </c>
      <c r="L90" t="e">
        <f>IF(#REF!="Bendra suma, Eur su PVM",#REF!,0)</f>
        <v>#REF!</v>
      </c>
      <c r="M90" t="e">
        <f>IF(#REF!="Bendra suma, EUR be PVM",#REF!,0)</f>
        <v>#REF!</v>
      </c>
      <c r="N90" t="e">
        <f>IF(#REF!="PVM suma",#REF!,0)</f>
        <v>#REF!</v>
      </c>
      <c r="O90" t="e">
        <f>VLOOKUP("*"&amp;#REF!&amp;"*",[1]Sheet1!$F$3:$I$468,1,0)</f>
        <v>#REF!</v>
      </c>
      <c r="P90" t="e">
        <f>VLOOKUP("*"&amp;#REF!&amp;"*",[1]Sheet1!$F$3:$I$468,3,0)</f>
        <v>#REF!</v>
      </c>
    </row>
    <row r="91" spans="10:17" x14ac:dyDescent="0.35">
      <c r="J91"/>
      <c r="K91">
        <v>825</v>
      </c>
      <c r="L91" t="e">
        <f>IF(#REF!="Bendra suma, Eur su PVM",#REF!,0)</f>
        <v>#REF!</v>
      </c>
      <c r="M91" t="e">
        <f>IF(#REF!="Bendra suma, EUR be PVM",#REF!,0)</f>
        <v>#REF!</v>
      </c>
      <c r="N91" t="e">
        <f>IF(#REF!="PVM suma",#REF!,0)</f>
        <v>#REF!</v>
      </c>
    </row>
    <row r="92" spans="10:17" x14ac:dyDescent="0.35">
      <c r="J92"/>
      <c r="K92">
        <v>826</v>
      </c>
      <c r="L92" t="e">
        <f>IF(#REF!="Bendra suma, Eur su PVM",#REF!,0)</f>
        <v>#REF!</v>
      </c>
      <c r="M92" t="e">
        <f>IF(#REF!="Bendra suma, EUR be PVM",#REF!,0)</f>
        <v>#REF!</v>
      </c>
      <c r="N92" t="e">
        <f>IF(#REF!="PVM suma",#REF!,0)</f>
        <v>#REF!</v>
      </c>
    </row>
    <row r="93" spans="10:17" x14ac:dyDescent="0.35">
      <c r="J93"/>
      <c r="K93">
        <v>827</v>
      </c>
      <c r="L93" t="e">
        <f>IF(#REF!="Bendra suma, Eur su PVM",#REF!,0)</f>
        <v>#REF!</v>
      </c>
      <c r="M93" t="e">
        <f>IF(#REF!="Bendra suma, EUR be PVM",#REF!,0)</f>
        <v>#REF!</v>
      </c>
      <c r="N93" t="e">
        <f>IF(#REF!="PVM suma",#REF!,0)</f>
        <v>#REF!</v>
      </c>
    </row>
    <row r="94" spans="10:17" x14ac:dyDescent="0.35">
      <c r="J94"/>
      <c r="K94">
        <v>828</v>
      </c>
      <c r="L94" t="e">
        <f>IF(#REF!="Bendra suma, Eur su PVM",#REF!,0)</f>
        <v>#REF!</v>
      </c>
      <c r="M94" t="e">
        <f>IF(#REF!="Bendra suma, EUR be PVM",#REF!,0)</f>
        <v>#REF!</v>
      </c>
      <c r="N94" t="e">
        <f>IF(#REF!="PVM suma",#REF!,0)</f>
        <v>#REF!</v>
      </c>
    </row>
    <row r="95" spans="10:17" x14ac:dyDescent="0.35">
      <c r="J95"/>
      <c r="K95">
        <v>829</v>
      </c>
      <c r="L95" t="e">
        <f>IF(#REF!="Bendra suma, Eur su PVM",#REF!,0)</f>
        <v>#REF!</v>
      </c>
      <c r="M95" t="e">
        <f>IF(#REF!="Bendra suma, EUR be PVM",#REF!,0)</f>
        <v>#REF!</v>
      </c>
      <c r="N95" t="e">
        <f>IF(#REF!="PVM suma",#REF!,0)</f>
        <v>#REF!</v>
      </c>
      <c r="O95" t="e">
        <f>VLOOKUP("*"&amp;#REF!&amp;"*",[1]Sheet1!$F$3:$I$468,1,0)</f>
        <v>#REF!</v>
      </c>
      <c r="P95" t="e">
        <f>VLOOKUP("*"&amp;#REF!&amp;"*",[1]Sheet1!$F$3:$I$468,3,0)</f>
        <v>#REF!</v>
      </c>
      <c r="Q95" t="e">
        <f>P95-#REF!</f>
        <v>#REF!</v>
      </c>
    </row>
    <row r="96" spans="10:17" x14ac:dyDescent="0.35">
      <c r="J96"/>
      <c r="K96">
        <v>830</v>
      </c>
      <c r="L96" t="e">
        <f>IF(#REF!="Bendra suma, Eur su PVM",#REF!,0)</f>
        <v>#REF!</v>
      </c>
      <c r="M96" t="e">
        <f>IF(#REF!="Bendra suma, EUR be PVM",#REF!,0)</f>
        <v>#REF!</v>
      </c>
      <c r="N96" t="e">
        <f>IF(#REF!="PVM suma",#REF!,0)</f>
        <v>#REF!</v>
      </c>
    </row>
    <row r="97" spans="10:17" x14ac:dyDescent="0.35">
      <c r="J97"/>
      <c r="K97">
        <v>831</v>
      </c>
      <c r="L97" t="e">
        <f>IF(#REF!="Bendra suma, Eur su PVM",#REF!,0)</f>
        <v>#REF!</v>
      </c>
      <c r="M97" t="e">
        <f>IF(#REF!="Bendra suma, EUR be PVM",#REF!,0)</f>
        <v>#REF!</v>
      </c>
      <c r="N97" t="e">
        <f>IF(#REF!="PVM suma",#REF!,0)</f>
        <v>#REF!</v>
      </c>
    </row>
    <row r="98" spans="10:17" x14ac:dyDescent="0.35">
      <c r="J98"/>
      <c r="K98">
        <v>832</v>
      </c>
      <c r="L98" t="e">
        <f>IF(#REF!="Bendra suma, Eur su PVM",#REF!,0)</f>
        <v>#REF!</v>
      </c>
      <c r="M98" t="e">
        <f>IF(#REF!="Bendra suma, EUR be PVM",#REF!,0)</f>
        <v>#REF!</v>
      </c>
      <c r="N98" t="e">
        <f>IF(#REF!="PVM suma",#REF!,0)</f>
        <v>#REF!</v>
      </c>
    </row>
    <row r="99" spans="10:17" x14ac:dyDescent="0.35">
      <c r="J99"/>
      <c r="K99">
        <v>833</v>
      </c>
      <c r="L99" t="e">
        <f>IF(#REF!="Bendra suma, Eur su PVM",#REF!,0)</f>
        <v>#REF!</v>
      </c>
      <c r="M99" t="e">
        <f>IF(#REF!="Bendra suma, EUR be PVM",#REF!,0)</f>
        <v>#REF!</v>
      </c>
      <c r="N99" t="e">
        <f>IF(#REF!="PVM suma",#REF!,0)</f>
        <v>#REF!</v>
      </c>
    </row>
    <row r="100" spans="10:17" x14ac:dyDescent="0.35">
      <c r="K100">
        <v>834</v>
      </c>
      <c r="L100" t="e">
        <f>IF(#REF!="Bendra suma, Eur su PVM",#REF!,0)</f>
        <v>#REF!</v>
      </c>
      <c r="M100" t="e">
        <f>IF(#REF!="Bendra suma, EUR be PVM",#REF!,0)</f>
        <v>#REF!</v>
      </c>
      <c r="N100" t="e">
        <f>IF(#REF!="PVM suma",#REF!,0)</f>
        <v>#REF!</v>
      </c>
      <c r="O100" t="e">
        <f>VLOOKUP(J100,[1]Sheet1!$E$3:$H$468,2,0)</f>
        <v>#N/A</v>
      </c>
      <c r="P100" t="e">
        <f>VLOOKUP(J100,[1]Sheet1!$E$3:$H$468,4,0)</f>
        <v>#N/A</v>
      </c>
      <c r="Q100" t="e">
        <f>P100-#REF!</f>
        <v>#N/A</v>
      </c>
    </row>
    <row r="101" spans="10:17" x14ac:dyDescent="0.35">
      <c r="J101"/>
      <c r="K101">
        <v>835</v>
      </c>
      <c r="L101" t="e">
        <f>IF(#REF!="Bendra suma, Eur su PVM",#REF!,0)</f>
        <v>#REF!</v>
      </c>
      <c r="M101" t="e">
        <f>IF(#REF!="Bendra suma, EUR be PVM",#REF!,0)</f>
        <v>#REF!</v>
      </c>
      <c r="N101" t="e">
        <f>IF(#REF!="PVM suma",#REF!,0)</f>
        <v>#REF!</v>
      </c>
    </row>
    <row r="102" spans="10:17" x14ac:dyDescent="0.35">
      <c r="J102"/>
      <c r="K102">
        <v>836</v>
      </c>
      <c r="L102" t="e">
        <f>IF(#REF!="Bendra suma, Eur su PVM",#REF!,0)</f>
        <v>#REF!</v>
      </c>
      <c r="M102" t="e">
        <f>IF(#REF!="Bendra suma, EUR be PVM",#REF!,0)</f>
        <v>#REF!</v>
      </c>
      <c r="N102" t="e">
        <f>IF(#REF!="PVM suma",#REF!,0)</f>
        <v>#REF!</v>
      </c>
    </row>
    <row r="103" spans="10:17" x14ac:dyDescent="0.35">
      <c r="J103"/>
      <c r="K103">
        <v>837</v>
      </c>
      <c r="L103" t="e">
        <f>IF(#REF!="Bendra suma, Eur su PVM",#REF!,0)</f>
        <v>#REF!</v>
      </c>
      <c r="M103" t="e">
        <f>IF(#REF!="Bendra suma, EUR be PVM",#REF!,0)</f>
        <v>#REF!</v>
      </c>
      <c r="N103" t="e">
        <f>IF(#REF!="PVM suma",#REF!,0)</f>
        <v>#REF!</v>
      </c>
    </row>
    <row r="104" spans="10:17" x14ac:dyDescent="0.35">
      <c r="J104"/>
      <c r="K104">
        <v>838</v>
      </c>
      <c r="L104" t="e">
        <f>IF(#REF!="Bendra suma, Eur su PVM",#REF!,0)</f>
        <v>#REF!</v>
      </c>
      <c r="M104" t="e">
        <f>IF(#REF!="Bendra suma, EUR be PVM",#REF!,0)</f>
        <v>#REF!</v>
      </c>
      <c r="N104" t="e">
        <f>IF(#REF!="PVM suma",#REF!,0)</f>
        <v>#REF!</v>
      </c>
    </row>
    <row r="105" spans="10:17" x14ac:dyDescent="0.35">
      <c r="K105">
        <v>839</v>
      </c>
      <c r="L105" t="e">
        <f>IF(#REF!="Bendra suma, Eur su PVM",#REF!,0)</f>
        <v>#REF!</v>
      </c>
      <c r="M105" t="e">
        <f>IF(#REF!="Bendra suma, EUR be PVM",#REF!,0)</f>
        <v>#REF!</v>
      </c>
      <c r="N105" t="e">
        <f>IF(#REF!="PVM suma",#REF!,0)</f>
        <v>#REF!</v>
      </c>
      <c r="O105" t="e">
        <f>VLOOKUP(J105,[1]Sheet1!$E$3:$H$468,2,0)</f>
        <v>#N/A</v>
      </c>
      <c r="P105" t="e">
        <f>VLOOKUP(J105,[1]Sheet1!$E$3:$H$468,4,0)</f>
        <v>#N/A</v>
      </c>
      <c r="Q105" t="e">
        <f>P105-#REF!</f>
        <v>#N/A</v>
      </c>
    </row>
    <row r="106" spans="10:17" x14ac:dyDescent="0.35">
      <c r="J106"/>
      <c r="K106">
        <v>840</v>
      </c>
      <c r="L106" t="e">
        <f>IF(#REF!="Bendra suma, Eur su PVM",#REF!,0)</f>
        <v>#REF!</v>
      </c>
      <c r="M106" t="e">
        <f>IF(#REF!="Bendra suma, EUR be PVM",#REF!,0)</f>
        <v>#REF!</v>
      </c>
      <c r="N106" t="e">
        <f>IF(#REF!="PVM suma",#REF!,0)</f>
        <v>#REF!</v>
      </c>
    </row>
    <row r="107" spans="10:17" x14ac:dyDescent="0.35">
      <c r="J107"/>
      <c r="K107">
        <v>841</v>
      </c>
      <c r="L107" t="e">
        <f>IF(#REF!="Bendra suma, Eur su PVM",#REF!,0)</f>
        <v>#REF!</v>
      </c>
      <c r="M107" t="e">
        <f>IF(#REF!="Bendra suma, EUR be PVM",#REF!,0)</f>
        <v>#REF!</v>
      </c>
      <c r="N107" t="e">
        <f>IF(#REF!="PVM suma",#REF!,0)</f>
        <v>#REF!</v>
      </c>
    </row>
    <row r="108" spans="10:17" x14ac:dyDescent="0.35">
      <c r="J108"/>
      <c r="K108">
        <v>842</v>
      </c>
      <c r="L108" t="e">
        <f>IF(#REF!="Bendra suma, Eur su PVM",#REF!,0)</f>
        <v>#REF!</v>
      </c>
      <c r="M108" t="e">
        <f>IF(#REF!="Bendra suma, EUR be PVM",#REF!,0)</f>
        <v>#REF!</v>
      </c>
      <c r="N108" t="e">
        <f>IF(#REF!="PVM suma",#REF!,0)</f>
        <v>#REF!</v>
      </c>
    </row>
    <row r="109" spans="10:17" x14ac:dyDescent="0.35">
      <c r="J109"/>
      <c r="K109">
        <v>843</v>
      </c>
      <c r="L109" t="e">
        <f>IF(#REF!="Bendra suma, Eur su PVM",#REF!,0)</f>
        <v>#REF!</v>
      </c>
      <c r="M109" t="e">
        <f>IF(#REF!="Bendra suma, EUR be PVM",#REF!,0)</f>
        <v>#REF!</v>
      </c>
      <c r="N109" t="e">
        <f>IF(#REF!="PVM suma",#REF!,0)</f>
        <v>#REF!</v>
      </c>
    </row>
    <row r="110" spans="10:17" x14ac:dyDescent="0.35">
      <c r="K110">
        <v>844</v>
      </c>
      <c r="L110" t="e">
        <f>IF(#REF!="Bendra suma, Eur su PVM",#REF!,0)</f>
        <v>#REF!</v>
      </c>
      <c r="M110" t="e">
        <f>IF(#REF!="Bendra suma, EUR be PVM",#REF!,0)</f>
        <v>#REF!</v>
      </c>
      <c r="N110" t="e">
        <f>IF(#REF!="PVM suma",#REF!,0)</f>
        <v>#REF!</v>
      </c>
      <c r="O110" t="e">
        <f>VLOOKUP("*"&amp;#REF!&amp;"*",[1]Sheet1!$F$3:$I$468,1,0)</f>
        <v>#REF!</v>
      </c>
      <c r="P110" t="e">
        <f>VLOOKUP("*"&amp;#REF!&amp;"*",[1]Sheet1!$F$3:$I$468,3,0)</f>
        <v>#REF!</v>
      </c>
      <c r="Q110" t="e">
        <f>P110-#REF!</f>
        <v>#REF!</v>
      </c>
    </row>
    <row r="111" spans="10:17" x14ac:dyDescent="0.35">
      <c r="J111"/>
      <c r="K111">
        <v>845</v>
      </c>
      <c r="L111" t="e">
        <f>IF(#REF!="Bendra suma, Eur su PVM",#REF!,0)</f>
        <v>#REF!</v>
      </c>
      <c r="M111" t="e">
        <f>IF(#REF!="Bendra suma, EUR be PVM",#REF!,0)</f>
        <v>#REF!</v>
      </c>
      <c r="N111" t="e">
        <f>IF(#REF!="PVM suma",#REF!,0)</f>
        <v>#REF!</v>
      </c>
    </row>
    <row r="112" spans="10:17" x14ac:dyDescent="0.35">
      <c r="J112"/>
      <c r="K112">
        <v>846</v>
      </c>
      <c r="L112" t="e">
        <f>IF(#REF!="Bendra suma, Eur su PVM",#REF!,0)</f>
        <v>#REF!</v>
      </c>
      <c r="M112" t="e">
        <f>IF(#REF!="Bendra suma, EUR be PVM",#REF!,0)</f>
        <v>#REF!</v>
      </c>
      <c r="N112" t="e">
        <f>IF(#REF!="PVM suma",#REF!,0)</f>
        <v>#REF!</v>
      </c>
    </row>
    <row r="113" spans="10:17" x14ac:dyDescent="0.35">
      <c r="J113"/>
      <c r="K113">
        <v>847</v>
      </c>
      <c r="L113" t="e">
        <f>IF(#REF!="Bendra suma, Eur su PVM",#REF!,0)</f>
        <v>#REF!</v>
      </c>
      <c r="M113" t="e">
        <f>IF(#REF!="Bendra suma, EUR be PVM",#REF!,0)</f>
        <v>#REF!</v>
      </c>
      <c r="N113" t="e">
        <f>IF(#REF!="PVM suma",#REF!,0)</f>
        <v>#REF!</v>
      </c>
    </row>
    <row r="114" spans="10:17" x14ac:dyDescent="0.35">
      <c r="J114"/>
      <c r="K114">
        <v>848</v>
      </c>
      <c r="L114" t="e">
        <f>IF(#REF!="Bendra suma, Eur su PVM",#REF!,0)</f>
        <v>#REF!</v>
      </c>
      <c r="M114" t="e">
        <f>IF(#REF!="Bendra suma, EUR be PVM",#REF!,0)</f>
        <v>#REF!</v>
      </c>
      <c r="N114" t="e">
        <f>IF(#REF!="PVM suma",#REF!,0)</f>
        <v>#REF!</v>
      </c>
    </row>
    <row r="115" spans="10:17" x14ac:dyDescent="0.35">
      <c r="K115">
        <v>849</v>
      </c>
      <c r="L115" t="e">
        <f>IF(#REF!="Bendra suma, Eur su PVM",#REF!,0)</f>
        <v>#REF!</v>
      </c>
      <c r="M115" t="e">
        <f>IF(#REF!="Bendra suma, EUR be PVM",#REF!,0)</f>
        <v>#REF!</v>
      </c>
      <c r="N115" t="e">
        <f>IF(#REF!="PVM suma",#REF!,0)</f>
        <v>#REF!</v>
      </c>
      <c r="O115" t="e">
        <f>VLOOKUP(J115,[1]Sheet1!$E$3:$H$468,2,0)</f>
        <v>#N/A</v>
      </c>
      <c r="P115" t="e">
        <f>VLOOKUP(J115,[1]Sheet1!$E$3:$H$468,4,0)</f>
        <v>#N/A</v>
      </c>
      <c r="Q115" t="e">
        <f>P115-#REF!</f>
        <v>#N/A</v>
      </c>
    </row>
    <row r="116" spans="10:17" x14ac:dyDescent="0.35">
      <c r="K116">
        <v>850</v>
      </c>
      <c r="L116" t="e">
        <f>IF(#REF!="Bendra suma, Eur su PVM",#REF!,0)</f>
        <v>#REF!</v>
      </c>
      <c r="M116" t="e">
        <f>IF(#REF!="Bendra suma, EUR be PVM",#REF!,0)</f>
        <v>#REF!</v>
      </c>
      <c r="N116" t="e">
        <f>IF(#REF!="PVM suma",#REF!,0)</f>
        <v>#REF!</v>
      </c>
      <c r="O116" t="e">
        <f>VLOOKUP("*"&amp;#REF!&amp;"*",[1]Sheet1!$F$3:$I$468,1,0)</f>
        <v>#REF!</v>
      </c>
      <c r="P116" t="e">
        <f>VLOOKUP("*"&amp;#REF!&amp;"*",[1]Sheet1!$F$3:$I$468,3,0)</f>
        <v>#REF!</v>
      </c>
      <c r="Q116" t="e">
        <f>P116-#REF!</f>
        <v>#REF!</v>
      </c>
    </row>
    <row r="117" spans="10:17" x14ac:dyDescent="0.35">
      <c r="J117"/>
      <c r="K117">
        <v>851</v>
      </c>
      <c r="L117" t="e">
        <f>IF(#REF!="Bendra suma, Eur su PVM",#REF!,0)</f>
        <v>#REF!</v>
      </c>
      <c r="M117" t="e">
        <f>IF(#REF!="Bendra suma, EUR be PVM",#REF!,0)</f>
        <v>#REF!</v>
      </c>
      <c r="N117" t="e">
        <f>IF(#REF!="PVM suma",#REF!,0)</f>
        <v>#REF!</v>
      </c>
    </row>
    <row r="118" spans="10:17" x14ac:dyDescent="0.35">
      <c r="J118"/>
      <c r="K118">
        <v>852</v>
      </c>
      <c r="L118" t="e">
        <f>IF(#REF!="Bendra suma, Eur su PVM",#REF!,0)</f>
        <v>#REF!</v>
      </c>
      <c r="M118" t="e">
        <f>IF(#REF!="Bendra suma, EUR be PVM",#REF!,0)</f>
        <v>#REF!</v>
      </c>
      <c r="N118" t="e">
        <f>IF(#REF!="PVM suma",#REF!,0)</f>
        <v>#REF!</v>
      </c>
    </row>
    <row r="119" spans="10:17" x14ac:dyDescent="0.35">
      <c r="J119"/>
      <c r="K119">
        <v>853</v>
      </c>
      <c r="L119" t="e">
        <f>IF(#REF!="Bendra suma, Eur su PVM",#REF!,0)</f>
        <v>#REF!</v>
      </c>
      <c r="M119" t="e">
        <f>IF(#REF!="Bendra suma, EUR be PVM",#REF!,0)</f>
        <v>#REF!</v>
      </c>
      <c r="N119" t="e">
        <f>IF(#REF!="PVM suma",#REF!,0)</f>
        <v>#REF!</v>
      </c>
    </row>
    <row r="120" spans="10:17" x14ac:dyDescent="0.35">
      <c r="J120"/>
      <c r="K120">
        <v>854</v>
      </c>
      <c r="L120" t="e">
        <f>IF(#REF!="Bendra suma, Eur su PVM",#REF!,0)</f>
        <v>#REF!</v>
      </c>
      <c r="M120" t="e">
        <f>IF(#REF!="Bendra suma, EUR be PVM",#REF!,0)</f>
        <v>#REF!</v>
      </c>
      <c r="N120" t="e">
        <f>IF(#REF!="PVM suma",#REF!,0)</f>
        <v>#REF!</v>
      </c>
    </row>
    <row r="121" spans="10:17" x14ac:dyDescent="0.35">
      <c r="J121"/>
      <c r="K121">
        <v>855</v>
      </c>
      <c r="L121" t="e">
        <f>IF(#REF!="Bendra suma, Eur su PVM",#REF!,0)</f>
        <v>#REF!</v>
      </c>
      <c r="M121" t="e">
        <f>IF(#REF!="Bendra suma, EUR be PVM",#REF!,0)</f>
        <v>#REF!</v>
      </c>
      <c r="N121" t="e">
        <f>IF(#REF!="PVM suma",#REF!,0)</f>
        <v>#REF!</v>
      </c>
      <c r="O121" t="e">
        <f>VLOOKUP("*"&amp;#REF!&amp;"*",[1]Sheet1!$F$3:$I$468,1,0)</f>
        <v>#REF!</v>
      </c>
      <c r="P121" t="e">
        <f>VLOOKUP("*"&amp;#REF!&amp;"*",[1]Sheet1!$F$3:$I$468,3,0)</f>
        <v>#REF!</v>
      </c>
    </row>
    <row r="122" spans="10:17" x14ac:dyDescent="0.35">
      <c r="J122"/>
      <c r="K122">
        <v>856</v>
      </c>
      <c r="L122" t="e">
        <f>IF(#REF!="Bendra suma, Eur su PVM",#REF!,0)</f>
        <v>#REF!</v>
      </c>
      <c r="M122" t="e">
        <f>IF(#REF!="Bendra suma, EUR be PVM",#REF!,0)</f>
        <v>#REF!</v>
      </c>
      <c r="N122" t="e">
        <f>IF(#REF!="PVM suma",#REF!,0)</f>
        <v>#REF!</v>
      </c>
    </row>
    <row r="123" spans="10:17" x14ac:dyDescent="0.35">
      <c r="J123"/>
      <c r="K123">
        <v>857</v>
      </c>
      <c r="L123" t="e">
        <f>IF(#REF!="Bendra suma, Eur su PVM",#REF!,0)</f>
        <v>#REF!</v>
      </c>
      <c r="M123" t="e">
        <f>IF(#REF!="Bendra suma, EUR be PVM",#REF!,0)</f>
        <v>#REF!</v>
      </c>
      <c r="N123" t="e">
        <f>IF(#REF!="PVM suma",#REF!,0)</f>
        <v>#REF!</v>
      </c>
    </row>
    <row r="124" spans="10:17" x14ac:dyDescent="0.35">
      <c r="J124"/>
      <c r="K124">
        <v>858</v>
      </c>
      <c r="L124" t="e">
        <f>IF(#REF!="Bendra suma, Eur su PVM",#REF!,0)</f>
        <v>#REF!</v>
      </c>
      <c r="M124" t="e">
        <f>IF(#REF!="Bendra suma, EUR be PVM",#REF!,0)</f>
        <v>#REF!</v>
      </c>
      <c r="N124" t="e">
        <f>IF(#REF!="PVM suma",#REF!,0)</f>
        <v>#REF!</v>
      </c>
    </row>
    <row r="125" spans="10:17" x14ac:dyDescent="0.35">
      <c r="J125"/>
      <c r="K125">
        <v>859</v>
      </c>
      <c r="L125" t="e">
        <f>IF(#REF!="Bendra suma, Eur su PVM",#REF!,0)</f>
        <v>#REF!</v>
      </c>
      <c r="M125" t="e">
        <f>IF(#REF!="Bendra suma, EUR be PVM",#REF!,0)</f>
        <v>#REF!</v>
      </c>
      <c r="N125" t="e">
        <f>IF(#REF!="PVM suma",#REF!,0)</f>
        <v>#REF!</v>
      </c>
    </row>
    <row r="126" spans="10:17" x14ac:dyDescent="0.35">
      <c r="K126">
        <v>860</v>
      </c>
      <c r="L126" t="e">
        <f>IF(#REF!="Bendra suma, Eur su PVM",#REF!,0)</f>
        <v>#REF!</v>
      </c>
      <c r="M126" t="e">
        <f>IF(#REF!="Bendra suma, EUR be PVM",#REF!,0)</f>
        <v>#REF!</v>
      </c>
      <c r="N126" t="e">
        <f>IF(#REF!="PVM suma",#REF!,0)</f>
        <v>#REF!</v>
      </c>
      <c r="O126" t="e">
        <f>VLOOKUP(J126,[1]Sheet1!$E$3:$H$468,2,0)</f>
        <v>#N/A</v>
      </c>
      <c r="P126" t="e">
        <f>VLOOKUP(J126,[1]Sheet1!$E$3:$H$468,4,0)</f>
        <v>#N/A</v>
      </c>
      <c r="Q126" t="e">
        <f>P126-#REF!</f>
        <v>#N/A</v>
      </c>
    </row>
    <row r="127" spans="10:17" x14ac:dyDescent="0.35">
      <c r="J127"/>
      <c r="K127">
        <v>861</v>
      </c>
      <c r="L127" t="e">
        <f>IF(#REF!="Bendra suma, Eur su PVM",#REF!,0)</f>
        <v>#REF!</v>
      </c>
      <c r="M127" t="e">
        <f>IF(#REF!="Bendra suma, EUR be PVM",#REF!,0)</f>
        <v>#REF!</v>
      </c>
      <c r="N127" t="e">
        <f>IF(#REF!="PVM suma",#REF!,0)</f>
        <v>#REF!</v>
      </c>
    </row>
    <row r="128" spans="10:17" x14ac:dyDescent="0.35">
      <c r="J128"/>
      <c r="K128">
        <v>862</v>
      </c>
      <c r="L128" t="e">
        <f>IF(#REF!="Bendra suma, Eur su PVM",#REF!,0)</f>
        <v>#REF!</v>
      </c>
      <c r="M128" t="e">
        <f>IF(#REF!="Bendra suma, EUR be PVM",#REF!,0)</f>
        <v>#REF!</v>
      </c>
      <c r="N128" t="e">
        <f>IF(#REF!="PVM suma",#REF!,0)</f>
        <v>#REF!</v>
      </c>
    </row>
    <row r="129" spans="10:14" x14ac:dyDescent="0.35">
      <c r="J129"/>
      <c r="K129">
        <v>863</v>
      </c>
      <c r="L129" t="e">
        <f>IF(#REF!="Bendra suma, Eur su PVM",#REF!,0)</f>
        <v>#REF!</v>
      </c>
      <c r="M129" t="e">
        <f>IF(#REF!="Bendra suma, EUR be PVM",#REF!,0)</f>
        <v>#REF!</v>
      </c>
      <c r="N129" t="e">
        <f>IF(#REF!="PVM suma",#REF!,0)</f>
        <v>#REF!</v>
      </c>
    </row>
    <row r="130" spans="10:14" x14ac:dyDescent="0.35">
      <c r="J130"/>
      <c r="K130">
        <v>864</v>
      </c>
      <c r="N130" t="e">
        <f>IF(#REF!="PVM suma",I18,0)</f>
        <v>#REF!</v>
      </c>
    </row>
    <row r="131" spans="10:14" x14ac:dyDescent="0.35">
      <c r="J131"/>
      <c r="L131" s="7" t="e">
        <f>SUM(L6:L130)</f>
        <v>#REF!</v>
      </c>
      <c r="M131" s="7" t="e">
        <f>SUM(M6:M130)</f>
        <v>#REF!</v>
      </c>
      <c r="N131" s="7" t="e">
        <f>SUM(N6:N130)</f>
        <v>#REF!</v>
      </c>
    </row>
    <row r="132" spans="10:14" x14ac:dyDescent="0.35">
      <c r="J132" s="29"/>
    </row>
    <row r="133" spans="10:14" x14ac:dyDescent="0.35">
      <c r="J133" s="27"/>
    </row>
    <row r="134" spans="10:14" x14ac:dyDescent="0.35">
      <c r="J134" s="31"/>
    </row>
    <row r="135" spans="10:14" x14ac:dyDescent="0.35">
      <c r="J135" s="33"/>
    </row>
  </sheetData>
  <mergeCells count="2">
    <mergeCell ref="A2:I2"/>
    <mergeCell ref="F1:I1"/>
  </mergeCells>
  <pageMargins left="0.7" right="0.7" top="0.75" bottom="0.75" header="0.3" footer="0.3"/>
  <pageSetup paperSize="9" scale="72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Sutarties 2 priedas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Ramizas Giulmamedovas</dc:creator>
  <cp:lastModifiedBy>Gabrielė Mikelionienė</cp:lastModifiedBy>
  <cp:lastPrinted>2019-09-25T07:18:51Z</cp:lastPrinted>
  <dcterms:created xsi:type="dcterms:W3CDTF">2016-03-14T08:01:42Z</dcterms:created>
  <dcterms:modified xsi:type="dcterms:W3CDTF">2020-02-19T11:16:07Z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iteId">
    <vt:lpwstr>d91d5b65-9d38-4908-9bd1-ebc28a01cade</vt:lpwstr>
  </property>
  <property fmtid="{D5CDD505-2E9C-101B-9397-08002B2CF9AE}" pid="4" name="MSIP_Label_cfcb905c-755b-4fd4-bd20-0d682d4f1d27_Owner">
    <vt:lpwstr>gabriele.mikelioniene@litrail.lt</vt:lpwstr>
  </property>
  <property fmtid="{D5CDD505-2E9C-101B-9397-08002B2CF9AE}" pid="5" name="MSIP_Label_cfcb905c-755b-4fd4-bd20-0d682d4f1d27_SetDate">
    <vt:lpwstr>2020-02-19T11:15:48.0153169Z</vt:lpwstr>
  </property>
  <property fmtid="{D5CDD505-2E9C-101B-9397-08002B2CF9AE}" pid="6" name="MSIP_Label_cfcb905c-755b-4fd4-bd20-0d682d4f1d27_Name">
    <vt:lpwstr>General</vt:lpwstr>
  </property>
  <property fmtid="{D5CDD505-2E9C-101B-9397-08002B2CF9AE}" pid="7" name="MSIP_Label_cfcb905c-755b-4fd4-bd20-0d682d4f1d27_Application">
    <vt:lpwstr>Microsoft Azure Information Protection</vt:lpwstr>
  </property>
  <property fmtid="{D5CDD505-2E9C-101B-9397-08002B2CF9AE}" pid="8" name="MSIP_Label_cfcb905c-755b-4fd4-bd20-0d682d4f1d27_ActionId">
    <vt:lpwstr>9f046066-08d4-4289-aa15-c4c011ea125a</vt:lpwstr>
  </property>
  <property fmtid="{D5CDD505-2E9C-101B-9397-08002B2CF9AE}" pid="9" name="MSIP_Label_cfcb905c-755b-4fd4-bd20-0d682d4f1d27_Extended_MSFT_Method">
    <vt:lpwstr>Automatic</vt:lpwstr>
  </property>
  <property fmtid="{D5CDD505-2E9C-101B-9397-08002B2CF9AE}" pid="10" name="Sensitivity">
    <vt:lpwstr>General</vt:lpwstr>
  </property>
</Properties>
</file>