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ocuments\Laimeje pasiulymai ir sutartys\Limeta\"/>
    </mc:Choice>
  </mc:AlternateContent>
  <xr:revisionPtr revIDLastSave="0" documentId="8_{2DEFBE71-8375-41E3-9B9A-B0788615C3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1" i="1" l="1"/>
  <c r="I122" i="1"/>
  <c r="K152" i="1"/>
  <c r="I154" i="1"/>
  <c r="K153" i="1"/>
  <c r="J153" i="1"/>
  <c r="L153" i="1" s="1"/>
  <c r="J152" i="1"/>
  <c r="L152" i="1" s="1"/>
  <c r="L154" i="1" s="1"/>
  <c r="J154" i="1" l="1"/>
  <c r="K154" i="1"/>
  <c r="I110" i="1"/>
  <c r="I129" i="1"/>
  <c r="I135" i="1"/>
  <c r="I172" i="1"/>
  <c r="J92" i="1"/>
  <c r="L92" i="1" s="1"/>
  <c r="K92" i="1"/>
  <c r="I78" i="1"/>
  <c r="I74" i="1"/>
  <c r="J41" i="1"/>
  <c r="L41" i="1" s="1"/>
  <c r="K41" i="1"/>
  <c r="I66" i="1" l="1"/>
  <c r="I55" i="1"/>
  <c r="I51" i="1"/>
  <c r="I47" i="1"/>
  <c r="I36" i="1"/>
  <c r="I23" i="1"/>
  <c r="I16" i="1"/>
  <c r="I10" i="1"/>
  <c r="K174" i="1"/>
  <c r="J174" i="1"/>
  <c r="L174" i="1" s="1"/>
  <c r="K173" i="1"/>
  <c r="J173" i="1"/>
  <c r="L173" i="1" s="1"/>
  <c r="K171" i="1"/>
  <c r="J171" i="1"/>
  <c r="L171" i="1" s="1"/>
  <c r="K170" i="1"/>
  <c r="J170" i="1"/>
  <c r="L170" i="1" s="1"/>
  <c r="K169" i="1"/>
  <c r="J169" i="1"/>
  <c r="K167" i="1"/>
  <c r="J167" i="1"/>
  <c r="L167" i="1" s="1"/>
  <c r="K166" i="1"/>
  <c r="J166" i="1"/>
  <c r="L166" i="1" s="1"/>
  <c r="K165" i="1"/>
  <c r="J165" i="1"/>
  <c r="L165" i="1" s="1"/>
  <c r="K164" i="1"/>
  <c r="J164" i="1"/>
  <c r="L164" i="1" s="1"/>
  <c r="K163" i="1"/>
  <c r="J163" i="1"/>
  <c r="L163" i="1" s="1"/>
  <c r="K162" i="1"/>
  <c r="J162" i="1"/>
  <c r="L162" i="1" s="1"/>
  <c r="K161" i="1"/>
  <c r="J161" i="1"/>
  <c r="L161" i="1" s="1"/>
  <c r="K160" i="1"/>
  <c r="J160" i="1"/>
  <c r="L160" i="1" s="1"/>
  <c r="K159" i="1"/>
  <c r="J159" i="1"/>
  <c r="L159" i="1" s="1"/>
  <c r="K158" i="1"/>
  <c r="J158" i="1"/>
  <c r="L158" i="1" s="1"/>
  <c r="K157" i="1"/>
  <c r="J157" i="1"/>
  <c r="L157" i="1" s="1"/>
  <c r="K156" i="1"/>
  <c r="J156" i="1"/>
  <c r="L156" i="1" s="1"/>
  <c r="K155" i="1"/>
  <c r="J155" i="1"/>
  <c r="L155" i="1" s="1"/>
  <c r="K150" i="1"/>
  <c r="J150" i="1"/>
  <c r="L150" i="1" s="1"/>
  <c r="K149" i="1"/>
  <c r="J149" i="1"/>
  <c r="L149" i="1" s="1"/>
  <c r="K148" i="1"/>
  <c r="J148" i="1"/>
  <c r="L148" i="1" s="1"/>
  <c r="K147" i="1"/>
  <c r="J147" i="1"/>
  <c r="L147" i="1" s="1"/>
  <c r="K146" i="1"/>
  <c r="J146" i="1"/>
  <c r="L146" i="1" s="1"/>
  <c r="K145" i="1"/>
  <c r="J145" i="1"/>
  <c r="L145" i="1" s="1"/>
  <c r="K144" i="1"/>
  <c r="J144" i="1"/>
  <c r="L144" i="1" s="1"/>
  <c r="K143" i="1"/>
  <c r="J143" i="1"/>
  <c r="L143" i="1" s="1"/>
  <c r="K142" i="1"/>
  <c r="J142" i="1"/>
  <c r="L142" i="1" s="1"/>
  <c r="K141" i="1"/>
  <c r="J141" i="1"/>
  <c r="L141" i="1" s="1"/>
  <c r="K140" i="1"/>
  <c r="J140" i="1"/>
  <c r="L140" i="1" s="1"/>
  <c r="K139" i="1"/>
  <c r="J139" i="1"/>
  <c r="L139" i="1" s="1"/>
  <c r="K138" i="1"/>
  <c r="J138" i="1"/>
  <c r="L138" i="1" s="1"/>
  <c r="J137" i="1"/>
  <c r="L137" i="1" s="1"/>
  <c r="K137" i="1"/>
  <c r="K136" i="1"/>
  <c r="J136" i="1"/>
  <c r="L136" i="1" s="1"/>
  <c r="K134" i="1"/>
  <c r="J134" i="1"/>
  <c r="L134" i="1" s="1"/>
  <c r="K133" i="1"/>
  <c r="J133" i="1"/>
  <c r="L133" i="1" s="1"/>
  <c r="K132" i="1"/>
  <c r="J132" i="1"/>
  <c r="L132" i="1" s="1"/>
  <c r="K131" i="1"/>
  <c r="J131" i="1"/>
  <c r="K128" i="1"/>
  <c r="J128" i="1"/>
  <c r="L128" i="1" s="1"/>
  <c r="K127" i="1"/>
  <c r="J127" i="1"/>
  <c r="L127" i="1" s="1"/>
  <c r="K126" i="1"/>
  <c r="J126" i="1"/>
  <c r="L126" i="1" s="1"/>
  <c r="K125" i="1"/>
  <c r="K129" i="1" s="1"/>
  <c r="J125" i="1"/>
  <c r="K123" i="1"/>
  <c r="J123" i="1"/>
  <c r="L123" i="1" s="1"/>
  <c r="K121" i="1"/>
  <c r="J121" i="1"/>
  <c r="L121" i="1" s="1"/>
  <c r="K120" i="1"/>
  <c r="J120" i="1"/>
  <c r="L120" i="1" s="1"/>
  <c r="K119" i="1"/>
  <c r="J119" i="1"/>
  <c r="L119" i="1" s="1"/>
  <c r="K118" i="1"/>
  <c r="J118" i="1"/>
  <c r="L118" i="1" s="1"/>
  <c r="K117" i="1"/>
  <c r="K122" i="1" s="1"/>
  <c r="J117" i="1"/>
  <c r="K115" i="1"/>
  <c r="J115" i="1"/>
  <c r="L115" i="1" s="1"/>
  <c r="K114" i="1"/>
  <c r="J114" i="1"/>
  <c r="L114" i="1" s="1"/>
  <c r="K113" i="1"/>
  <c r="J113" i="1"/>
  <c r="L113" i="1" s="1"/>
  <c r="K112" i="1"/>
  <c r="J112" i="1"/>
  <c r="L112" i="1" s="1"/>
  <c r="K111" i="1"/>
  <c r="J111" i="1"/>
  <c r="L111" i="1" s="1"/>
  <c r="K109" i="1"/>
  <c r="J109" i="1"/>
  <c r="L109" i="1" s="1"/>
  <c r="K108" i="1"/>
  <c r="J108" i="1"/>
  <c r="L108" i="1" s="1"/>
  <c r="K107" i="1"/>
  <c r="K110" i="1" s="1"/>
  <c r="J107" i="1"/>
  <c r="K105" i="1"/>
  <c r="J105" i="1"/>
  <c r="L105" i="1" s="1"/>
  <c r="K104" i="1"/>
  <c r="J104" i="1"/>
  <c r="L104" i="1" s="1"/>
  <c r="K103" i="1"/>
  <c r="J103" i="1"/>
  <c r="L103" i="1" s="1"/>
  <c r="K102" i="1"/>
  <c r="J102" i="1"/>
  <c r="L102" i="1" s="1"/>
  <c r="K101" i="1"/>
  <c r="J101" i="1"/>
  <c r="L101" i="1" s="1"/>
  <c r="K100" i="1"/>
  <c r="J100" i="1"/>
  <c r="L100" i="1" s="1"/>
  <c r="K99" i="1"/>
  <c r="J99" i="1"/>
  <c r="L99" i="1" s="1"/>
  <c r="K98" i="1"/>
  <c r="J98" i="1"/>
  <c r="L98" i="1" s="1"/>
  <c r="K97" i="1"/>
  <c r="J97" i="1"/>
  <c r="L97" i="1" s="1"/>
  <c r="K96" i="1"/>
  <c r="J96" i="1"/>
  <c r="L96" i="1" s="1"/>
  <c r="K95" i="1"/>
  <c r="J95" i="1"/>
  <c r="L95" i="1" s="1"/>
  <c r="K94" i="1"/>
  <c r="J94" i="1"/>
  <c r="L94" i="1" s="1"/>
  <c r="K93" i="1"/>
  <c r="J93" i="1"/>
  <c r="L93" i="1" s="1"/>
  <c r="K91" i="1"/>
  <c r="J91" i="1"/>
  <c r="L91" i="1" s="1"/>
  <c r="K90" i="1"/>
  <c r="J90" i="1"/>
  <c r="L90" i="1" s="1"/>
  <c r="K89" i="1"/>
  <c r="J89" i="1"/>
  <c r="L89" i="1" s="1"/>
  <c r="K88" i="1"/>
  <c r="J88" i="1"/>
  <c r="L88" i="1" s="1"/>
  <c r="K87" i="1"/>
  <c r="J87" i="1"/>
  <c r="L87" i="1" s="1"/>
  <c r="K86" i="1"/>
  <c r="J86" i="1"/>
  <c r="L86" i="1" s="1"/>
  <c r="K85" i="1"/>
  <c r="J85" i="1"/>
  <c r="L85" i="1" s="1"/>
  <c r="K84" i="1"/>
  <c r="J84" i="1"/>
  <c r="L84" i="1" s="1"/>
  <c r="K83" i="1"/>
  <c r="J83" i="1"/>
  <c r="L83" i="1" s="1"/>
  <c r="K82" i="1"/>
  <c r="J82" i="1"/>
  <c r="L82" i="1" s="1"/>
  <c r="K81" i="1"/>
  <c r="J81" i="1"/>
  <c r="L81" i="1" s="1"/>
  <c r="K80" i="1"/>
  <c r="J80" i="1"/>
  <c r="L80" i="1" s="1"/>
  <c r="K79" i="1"/>
  <c r="J79" i="1"/>
  <c r="L79" i="1" s="1"/>
  <c r="K77" i="1"/>
  <c r="J77" i="1"/>
  <c r="L77" i="1" s="1"/>
  <c r="K76" i="1"/>
  <c r="J76" i="1"/>
  <c r="K73" i="1"/>
  <c r="J73" i="1"/>
  <c r="L73" i="1" s="1"/>
  <c r="K72" i="1"/>
  <c r="J72" i="1"/>
  <c r="L72" i="1" s="1"/>
  <c r="K71" i="1"/>
  <c r="J71" i="1"/>
  <c r="L71" i="1" s="1"/>
  <c r="K70" i="1"/>
  <c r="J70" i="1"/>
  <c r="K68" i="1"/>
  <c r="J68" i="1"/>
  <c r="L68" i="1" s="1"/>
  <c r="K67" i="1"/>
  <c r="J67" i="1"/>
  <c r="L67" i="1" s="1"/>
  <c r="K65" i="1"/>
  <c r="J65" i="1"/>
  <c r="L65" i="1" s="1"/>
  <c r="K64" i="1"/>
  <c r="J64" i="1"/>
  <c r="L64" i="1" s="1"/>
  <c r="K63" i="1"/>
  <c r="J63" i="1"/>
  <c r="L63" i="1" s="1"/>
  <c r="J61" i="1"/>
  <c r="L61" i="1" s="1"/>
  <c r="K60" i="1"/>
  <c r="J60" i="1"/>
  <c r="L60" i="1" s="1"/>
  <c r="K59" i="1"/>
  <c r="J59" i="1"/>
  <c r="L59" i="1" s="1"/>
  <c r="K58" i="1"/>
  <c r="J58" i="1"/>
  <c r="L58" i="1" s="1"/>
  <c r="K57" i="1"/>
  <c r="J57" i="1"/>
  <c r="L57" i="1" s="1"/>
  <c r="K56" i="1"/>
  <c r="J56" i="1"/>
  <c r="L56" i="1" s="1"/>
  <c r="K54" i="1"/>
  <c r="J54" i="1"/>
  <c r="L54" i="1" s="1"/>
  <c r="K53" i="1"/>
  <c r="J53" i="1"/>
  <c r="L53" i="1" s="1"/>
  <c r="K50" i="1"/>
  <c r="J50" i="1"/>
  <c r="L50" i="1" s="1"/>
  <c r="K49" i="1"/>
  <c r="J49" i="1"/>
  <c r="L49" i="1" s="1"/>
  <c r="K46" i="1"/>
  <c r="J46" i="1"/>
  <c r="L46" i="1" s="1"/>
  <c r="K45" i="1"/>
  <c r="J45" i="1"/>
  <c r="K43" i="1"/>
  <c r="J43" i="1"/>
  <c r="L43" i="1" s="1"/>
  <c r="K42" i="1"/>
  <c r="J42" i="1"/>
  <c r="L42" i="1" s="1"/>
  <c r="K40" i="1"/>
  <c r="J40" i="1"/>
  <c r="L40" i="1" s="1"/>
  <c r="K39" i="1"/>
  <c r="J39" i="1"/>
  <c r="L39" i="1" s="1"/>
  <c r="K38" i="1"/>
  <c r="J38" i="1"/>
  <c r="L38" i="1" s="1"/>
  <c r="K37" i="1"/>
  <c r="J37" i="1"/>
  <c r="L37" i="1" s="1"/>
  <c r="K35" i="1"/>
  <c r="J35" i="1"/>
  <c r="L35" i="1" s="1"/>
  <c r="K34" i="1"/>
  <c r="J34" i="1"/>
  <c r="K32" i="1"/>
  <c r="J32" i="1"/>
  <c r="L32" i="1" s="1"/>
  <c r="K31" i="1"/>
  <c r="J31" i="1"/>
  <c r="L31" i="1" s="1"/>
  <c r="K30" i="1"/>
  <c r="J30" i="1"/>
  <c r="L30" i="1" s="1"/>
  <c r="K29" i="1"/>
  <c r="J29" i="1"/>
  <c r="L29" i="1" s="1"/>
  <c r="K28" i="1"/>
  <c r="J28" i="1"/>
  <c r="L28" i="1" s="1"/>
  <c r="K27" i="1"/>
  <c r="J27" i="1"/>
  <c r="L27" i="1" s="1"/>
  <c r="J26" i="1"/>
  <c r="L26" i="1" s="1"/>
  <c r="K26" i="1"/>
  <c r="K25" i="1"/>
  <c r="J25" i="1"/>
  <c r="L25" i="1" s="1"/>
  <c r="K24" i="1"/>
  <c r="J24" i="1"/>
  <c r="L24" i="1" s="1"/>
  <c r="K22" i="1"/>
  <c r="J22" i="1"/>
  <c r="L22" i="1" s="1"/>
  <c r="K21" i="1"/>
  <c r="J21" i="1"/>
  <c r="L21" i="1" s="1"/>
  <c r="K20" i="1"/>
  <c r="J20" i="1"/>
  <c r="L20" i="1" s="1"/>
  <c r="K19" i="1"/>
  <c r="J19" i="1"/>
  <c r="L19" i="1" s="1"/>
  <c r="K17" i="1"/>
  <c r="J17" i="1"/>
  <c r="L17" i="1" s="1"/>
  <c r="K15" i="1"/>
  <c r="J15" i="1"/>
  <c r="L15" i="1" s="1"/>
  <c r="K14" i="1"/>
  <c r="J14" i="1"/>
  <c r="L14" i="1" s="1"/>
  <c r="K13" i="1"/>
  <c r="J13" i="1"/>
  <c r="K11" i="1"/>
  <c r="J11" i="1"/>
  <c r="L11" i="1" s="1"/>
  <c r="K9" i="1"/>
  <c r="J9" i="1"/>
  <c r="L9" i="1" s="1"/>
  <c r="K8" i="1"/>
  <c r="J8" i="1"/>
  <c r="L8" i="1" s="1"/>
  <c r="L117" i="1" l="1"/>
  <c r="L122" i="1" s="1"/>
  <c r="J122" i="1"/>
  <c r="L107" i="1"/>
  <c r="L110" i="1" s="1"/>
  <c r="J110" i="1"/>
  <c r="L125" i="1"/>
  <c r="L129" i="1" s="1"/>
  <c r="J129" i="1"/>
  <c r="L131" i="1"/>
  <c r="L135" i="1" s="1"/>
  <c r="J135" i="1"/>
  <c r="K135" i="1"/>
  <c r="L169" i="1"/>
  <c r="L172" i="1" s="1"/>
  <c r="J172" i="1"/>
  <c r="K172" i="1"/>
  <c r="J36" i="1"/>
  <c r="L76" i="1"/>
  <c r="L78" i="1" s="1"/>
  <c r="J78" i="1"/>
  <c r="K78" i="1"/>
  <c r="K47" i="1"/>
  <c r="K36" i="1"/>
  <c r="J47" i="1"/>
  <c r="L10" i="1"/>
  <c r="L23" i="1"/>
  <c r="K51" i="1"/>
  <c r="K74" i="1"/>
  <c r="K10" i="1"/>
  <c r="K55" i="1"/>
  <c r="K66" i="1"/>
  <c r="J16" i="1"/>
  <c r="K23" i="1"/>
  <c r="J51" i="1"/>
  <c r="L66" i="1"/>
  <c r="K16" i="1"/>
  <c r="L45" i="1"/>
  <c r="L47" i="1" s="1"/>
  <c r="L55" i="1"/>
  <c r="J74" i="1"/>
  <c r="L51" i="1"/>
  <c r="L13" i="1"/>
  <c r="L16" i="1" s="1"/>
  <c r="L34" i="1"/>
  <c r="L36" i="1" s="1"/>
  <c r="L70" i="1"/>
  <c r="L74" i="1" s="1"/>
  <c r="J10" i="1"/>
  <c r="J23" i="1"/>
  <c r="J55" i="1"/>
  <c r="J66" i="1"/>
  <c r="G179" i="1"/>
  <c r="I179" i="1" s="1"/>
  <c r="I343" i="1" l="1"/>
  <c r="J343" i="1" s="1"/>
  <c r="I344" i="1"/>
  <c r="J344" i="1" s="1"/>
  <c r="I345" i="1"/>
  <c r="J345" i="1" s="1"/>
  <c r="I346" i="1"/>
  <c r="J346" i="1" s="1"/>
  <c r="I347" i="1"/>
  <c r="J347" i="1" s="1"/>
  <c r="I342" i="1"/>
  <c r="J342" i="1" s="1"/>
  <c r="J336" i="1"/>
  <c r="I336" i="1"/>
  <c r="K336" i="1" s="1"/>
  <c r="I33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I311" i="1"/>
  <c r="H311" i="1"/>
  <c r="J311" i="1" s="1"/>
  <c r="I207" i="1"/>
  <c r="I208" i="1"/>
  <c r="I209" i="1"/>
  <c r="I212" i="1"/>
  <c r="I213" i="1"/>
  <c r="I214" i="1"/>
  <c r="I216" i="1"/>
  <c r="I218" i="1"/>
  <c r="I219" i="1"/>
  <c r="I220" i="1"/>
  <c r="I221" i="1"/>
  <c r="I222" i="1"/>
  <c r="I223" i="1"/>
  <c r="I224" i="1"/>
  <c r="I225" i="1"/>
  <c r="I226" i="1"/>
  <c r="I227" i="1"/>
  <c r="I228" i="1"/>
  <c r="I230" i="1"/>
  <c r="I231" i="1"/>
  <c r="I232" i="1"/>
  <c r="I234" i="1"/>
  <c r="I235" i="1"/>
  <c r="I237" i="1"/>
  <c r="I238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7" i="1"/>
  <c r="I268" i="1"/>
  <c r="I269" i="1"/>
  <c r="I272" i="1"/>
  <c r="I273" i="1"/>
  <c r="I274" i="1"/>
  <c r="I275" i="1"/>
  <c r="I276" i="1"/>
  <c r="I277" i="1"/>
  <c r="I278" i="1"/>
  <c r="I281" i="1"/>
  <c r="I282" i="1"/>
  <c r="I283" i="1"/>
  <c r="I284" i="1"/>
  <c r="I285" i="1"/>
  <c r="I286" i="1"/>
  <c r="I206" i="1"/>
  <c r="H207" i="1"/>
  <c r="J207" i="1" s="1"/>
  <c r="H208" i="1"/>
  <c r="J208" i="1" s="1"/>
  <c r="H209" i="1"/>
  <c r="J209" i="1" s="1"/>
  <c r="H212" i="1"/>
  <c r="J212" i="1" s="1"/>
  <c r="H213" i="1"/>
  <c r="J213" i="1" s="1"/>
  <c r="H214" i="1"/>
  <c r="J214" i="1" s="1"/>
  <c r="H216" i="1"/>
  <c r="J216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30" i="1"/>
  <c r="J230" i="1" s="1"/>
  <c r="H231" i="1"/>
  <c r="J231" i="1" s="1"/>
  <c r="H232" i="1"/>
  <c r="J232" i="1" s="1"/>
  <c r="H234" i="1"/>
  <c r="J234" i="1" s="1"/>
  <c r="H235" i="1"/>
  <c r="J235" i="1" s="1"/>
  <c r="H237" i="1"/>
  <c r="J237" i="1" s="1"/>
  <c r="H238" i="1"/>
  <c r="J238" i="1" s="1"/>
  <c r="H241" i="1"/>
  <c r="J241" i="1" s="1"/>
  <c r="H242" i="1"/>
  <c r="J242" i="1" s="1"/>
  <c r="H243" i="1"/>
  <c r="J243" i="1" s="1"/>
  <c r="H244" i="1"/>
  <c r="J244" i="1" s="1"/>
  <c r="H245" i="1"/>
  <c r="J245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7" i="1"/>
  <c r="J267" i="1" s="1"/>
  <c r="H268" i="1"/>
  <c r="J268" i="1" s="1"/>
  <c r="H269" i="1"/>
  <c r="J269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06" i="1"/>
  <c r="J206" i="1" s="1"/>
  <c r="I197" i="1"/>
  <c r="I198" i="1"/>
  <c r="I199" i="1"/>
  <c r="I200" i="1"/>
  <c r="I201" i="1"/>
  <c r="I202" i="1"/>
  <c r="I203" i="1"/>
  <c r="I194" i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194" i="1"/>
  <c r="J194" i="1" s="1"/>
  <c r="H197" i="1"/>
  <c r="J197" i="1" s="1"/>
  <c r="I193" i="1"/>
  <c r="H193" i="1"/>
  <c r="J193" i="1" s="1"/>
  <c r="I191" i="1"/>
  <c r="H191" i="1"/>
  <c r="J191" i="1" s="1"/>
  <c r="I186" i="1"/>
  <c r="I187" i="1"/>
  <c r="I188" i="1"/>
  <c r="I189" i="1"/>
  <c r="H186" i="1"/>
  <c r="J186" i="1" s="1"/>
  <c r="H187" i="1"/>
  <c r="J187" i="1" s="1"/>
  <c r="H188" i="1"/>
  <c r="J188" i="1" s="1"/>
  <c r="H189" i="1"/>
  <c r="J189" i="1" s="1"/>
  <c r="I185" i="1"/>
  <c r="H185" i="1"/>
  <c r="J185" i="1" s="1"/>
  <c r="I294" i="1"/>
  <c r="I295" i="1"/>
  <c r="I296" i="1"/>
  <c r="I297" i="1"/>
  <c r="H294" i="1"/>
  <c r="J294" i="1" s="1"/>
  <c r="H295" i="1"/>
  <c r="J295" i="1" s="1"/>
  <c r="H296" i="1"/>
  <c r="J296" i="1" s="1"/>
  <c r="H297" i="1"/>
  <c r="J297" i="1" s="1"/>
  <c r="I293" i="1"/>
  <c r="H293" i="1"/>
  <c r="J293" i="1" s="1"/>
  <c r="G304" i="1"/>
  <c r="H304" i="1" s="1"/>
  <c r="G305" i="1"/>
  <c r="H305" i="1" s="1"/>
  <c r="I239" i="1" l="1"/>
  <c r="I233" i="1"/>
  <c r="I331" i="1"/>
  <c r="I210" i="1"/>
  <c r="I298" i="1"/>
  <c r="J204" i="1"/>
  <c r="I195" i="1"/>
  <c r="J239" i="1"/>
  <c r="J233" i="1"/>
  <c r="J215" i="1"/>
  <c r="I270" i="1"/>
  <c r="J195" i="1"/>
  <c r="I279" i="1"/>
  <c r="I215" i="1"/>
  <c r="I190" i="1"/>
  <c r="J236" i="1"/>
  <c r="I287" i="1"/>
  <c r="I265" i="1"/>
  <c r="I204" i="1"/>
  <c r="J210" i="1"/>
  <c r="I236" i="1"/>
  <c r="J331" i="1"/>
  <c r="J298" i="1"/>
  <c r="J190" i="1"/>
  <c r="J265" i="1"/>
  <c r="J348" i="1"/>
  <c r="J279" i="1"/>
  <c r="J287" i="1"/>
  <c r="J270" i="1"/>
</calcChain>
</file>

<file path=xl/sharedStrings.xml><?xml version="1.0" encoding="utf-8"?>
<sst xmlns="http://schemas.openxmlformats.org/spreadsheetml/2006/main" count="1487" uniqueCount="776">
  <si>
    <t>Medicinos įrangos techninės priežiūros ir remonto paslaugų specifikacija</t>
  </si>
  <si>
    <t>Negatoskopų bandymų tikrinimas</t>
  </si>
  <si>
    <t>Pirki-mo dalies Nr.</t>
  </si>
  <si>
    <t>Pirkimo dalies (Medicinos įrangos)  pavadinimas</t>
  </si>
  <si>
    <t>Tipas</t>
  </si>
  <si>
    <t>Numeris</t>
  </si>
  <si>
    <t>Metai</t>
  </si>
  <si>
    <t>Skyrius</t>
  </si>
  <si>
    <t>Matavi-mo taškų kiekis metams</t>
  </si>
  <si>
    <t>Metinė suma Eur be PVM</t>
  </si>
  <si>
    <t>Metinė suma Eur su PVM</t>
  </si>
  <si>
    <t>Negatoskopas</t>
  </si>
  <si>
    <t xml:space="preserve"> </t>
  </si>
  <si>
    <t>Vaikų alergologijos</t>
  </si>
  <si>
    <t>Medicinos įrangos techninė priežiūra ir remontas</t>
  </si>
  <si>
    <t>Pirkimo dalies (medicinos įrangos) pavadinimas</t>
  </si>
  <si>
    <t>Modelis</t>
  </si>
  <si>
    <t xml:space="preserve">Gaminto-jo įgalioji-mas vykdyti įrangos techninę priežiūrą ir remontą
</t>
  </si>
  <si>
    <t>Poliklinika</t>
  </si>
  <si>
    <t>Taip</t>
  </si>
  <si>
    <t>Aparatas   terapijos</t>
  </si>
  <si>
    <t>Radarmed 950+</t>
  </si>
  <si>
    <t>05777</t>
  </si>
  <si>
    <t>05781</t>
  </si>
  <si>
    <t>Aparatas  elektros stimuliacijos</t>
  </si>
  <si>
    <t>Endomed 482</t>
  </si>
  <si>
    <t>53.504</t>
  </si>
  <si>
    <t>Aparatas  induktermijos</t>
  </si>
  <si>
    <t>Aparatas elektrinių impulsinių srovių</t>
  </si>
  <si>
    <t>Physiomed IF Expert</t>
  </si>
  <si>
    <t>05103</t>
  </si>
  <si>
    <t>Ne</t>
  </si>
  <si>
    <t xml:space="preserve">Aparatas impulsinių srovių </t>
  </si>
  <si>
    <t>Endomed 682</t>
  </si>
  <si>
    <t>05.546</t>
  </si>
  <si>
    <t>05.541</t>
  </si>
  <si>
    <t>05.542</t>
  </si>
  <si>
    <t>05.539</t>
  </si>
  <si>
    <t>Aparatas trumpųjų bangų</t>
  </si>
  <si>
    <t>Physioterm S</t>
  </si>
  <si>
    <t>01214</t>
  </si>
  <si>
    <t xml:space="preserve">Aparatas ultragarso terapijos </t>
  </si>
  <si>
    <t>Sonapuls 490</t>
  </si>
  <si>
    <t>03-695</t>
  </si>
  <si>
    <t xml:space="preserve">Lazeris impulsinis infraraudonas terapinis </t>
  </si>
  <si>
    <t>AgnisL01</t>
  </si>
  <si>
    <t xml:space="preserve">Lempa infraraudonųjų ir ultravioletinių spindulių </t>
  </si>
  <si>
    <t>4004/2N</t>
  </si>
  <si>
    <t>Įranga  dušo Šarko</t>
  </si>
  <si>
    <t>Cockpit 2</t>
  </si>
  <si>
    <t>0052.48.09</t>
  </si>
  <si>
    <t>Įranga parafino paruošimo</t>
  </si>
  <si>
    <t>RW53E</t>
  </si>
  <si>
    <t>394.211.1109.24</t>
  </si>
  <si>
    <t xml:space="preserve">Komplektas terapijos </t>
  </si>
  <si>
    <t>PUVA, UVD</t>
  </si>
  <si>
    <t>SN90811</t>
  </si>
  <si>
    <t xml:space="preserve">Aparatas magnetoterapijos </t>
  </si>
  <si>
    <t>Polius-1</t>
  </si>
  <si>
    <t>Supera BR</t>
  </si>
  <si>
    <t>05/1121620</t>
  </si>
  <si>
    <t>Aparatas magneto terapijos</t>
  </si>
  <si>
    <t xml:space="preserve"> Supera BR/2009</t>
  </si>
  <si>
    <t>09/110303</t>
  </si>
  <si>
    <t xml:space="preserve">Aparatas poliarizuotos šviesos </t>
  </si>
  <si>
    <t>Bioptron</t>
  </si>
  <si>
    <t>Prietaisas lazerio-magnetoterapijos</t>
  </si>
  <si>
    <t>LMP-010</t>
  </si>
  <si>
    <t>Stimuliatorius žemo dažnio srovių</t>
  </si>
  <si>
    <t>SYS-STIM 266</t>
  </si>
  <si>
    <t>68XMV278</t>
  </si>
  <si>
    <t xml:space="preserve">Aparatas ultargarso </t>
  </si>
  <si>
    <t>UZT-101F</t>
  </si>
  <si>
    <t>Sonicator715</t>
  </si>
  <si>
    <t>18XA988</t>
  </si>
  <si>
    <t xml:space="preserve">Vonia angliarūgšties </t>
  </si>
  <si>
    <t>Body Line+CO2</t>
  </si>
  <si>
    <t>090502100</t>
  </si>
  <si>
    <t xml:space="preserve">Vonia deguonies </t>
  </si>
  <si>
    <t>Body Line+O2</t>
  </si>
  <si>
    <t>090502000</t>
  </si>
  <si>
    <t xml:space="preserve">Vonia perlinė </t>
  </si>
  <si>
    <t>Balneo 2</t>
  </si>
  <si>
    <t>092106000</t>
  </si>
  <si>
    <t>090501000</t>
  </si>
  <si>
    <t xml:space="preserve">Vonia povandeninio masažo </t>
  </si>
  <si>
    <t>UWM</t>
  </si>
  <si>
    <t>UWM-100</t>
  </si>
  <si>
    <t>UWM-200</t>
  </si>
  <si>
    <t xml:space="preserve">Vonia sukūrinė </t>
  </si>
  <si>
    <t>BEKA</t>
  </si>
  <si>
    <t>Vonia sukūrinė kojoms</t>
  </si>
  <si>
    <t>0020.16.00</t>
  </si>
  <si>
    <t>Vonia sukūrinė rankoms</t>
  </si>
  <si>
    <t>Įranga stuburo tempimo MiLi su mikrobangų prietaisu</t>
  </si>
  <si>
    <t>Tra computer/Mily Diametrrmy</t>
  </si>
  <si>
    <t>551103;450502</t>
  </si>
  <si>
    <t>Dviratis</t>
  </si>
  <si>
    <t>Ergo fit</t>
  </si>
  <si>
    <t>100004       3947</t>
  </si>
  <si>
    <t>Treniruoklis raumenų</t>
  </si>
  <si>
    <t>EN.DYNAMIC</t>
  </si>
  <si>
    <t>Ergoterapijos pratimų modulis</t>
  </si>
  <si>
    <t>E4000</t>
  </si>
  <si>
    <t>M19883</t>
  </si>
  <si>
    <t xml:space="preserve">Aparatas ultragarsinis </t>
  </si>
  <si>
    <t>SSD 5500Q</t>
  </si>
  <si>
    <t>M02292</t>
  </si>
  <si>
    <t>Paciento monitorius</t>
  </si>
  <si>
    <t>Scalis 12</t>
  </si>
  <si>
    <t>1-0115-160906</t>
  </si>
  <si>
    <t>Elektrochirurginis generatorius</t>
  </si>
  <si>
    <t>PSD-60</t>
  </si>
  <si>
    <t>Vaikų alergologinis</t>
  </si>
  <si>
    <t>172-NA5034</t>
  </si>
  <si>
    <t>Laboratorinių tyrimų</t>
  </si>
  <si>
    <t>Operacinė</t>
  </si>
  <si>
    <t>Anestezijos aparatas</t>
  </si>
  <si>
    <t>Penlon LTD</t>
  </si>
  <si>
    <t>SIESTA/WISPA</t>
  </si>
  <si>
    <t xml:space="preserve"> Dream Kardiomon 2610</t>
  </si>
  <si>
    <t>SN200449001</t>
  </si>
  <si>
    <t>VELA</t>
  </si>
  <si>
    <t>ADT 02232</t>
  </si>
  <si>
    <t>2-as kardiologijos</t>
  </si>
  <si>
    <t>AET04145</t>
  </si>
  <si>
    <t>Atsiurbėjas</t>
  </si>
  <si>
    <t>Vacuson 18</t>
  </si>
  <si>
    <t>LK 1657</t>
  </si>
  <si>
    <t>LK 1655</t>
  </si>
  <si>
    <t xml:space="preserve">Atsiurbėjas </t>
  </si>
  <si>
    <t>LG1829</t>
  </si>
  <si>
    <t>VACUSON</t>
  </si>
  <si>
    <t>KH2858</t>
  </si>
  <si>
    <t>Vortex-S AS 200</t>
  </si>
  <si>
    <t>Nervų</t>
  </si>
  <si>
    <t>Atsiurbėjas chirurginis</t>
  </si>
  <si>
    <t>OCH 2</t>
  </si>
  <si>
    <t>Medicininės reabilitacijos</t>
  </si>
  <si>
    <t>Nefrourologijos</t>
  </si>
  <si>
    <t>OCH-2</t>
  </si>
  <si>
    <t xml:space="preserve">Ligonių priėmimo </t>
  </si>
  <si>
    <t>OCH-10</t>
  </si>
  <si>
    <t>Vidaus ligų</t>
  </si>
  <si>
    <t xml:space="preserve">Dienos chirurgijos </t>
  </si>
  <si>
    <t xml:space="preserve">Hemodializės </t>
  </si>
  <si>
    <t>Audiometras</t>
  </si>
  <si>
    <t>Maico MA42</t>
  </si>
  <si>
    <t>Autoklavas</t>
  </si>
  <si>
    <t>Sterilizacinė</t>
  </si>
  <si>
    <t>Sterivap SP HP</t>
  </si>
  <si>
    <t>081120</t>
  </si>
  <si>
    <t>Aparatas maišelių uždarymui</t>
  </si>
  <si>
    <t>Famos</t>
  </si>
  <si>
    <t>Binokuliarinis oftalmoskopas Heine</t>
  </si>
  <si>
    <t>Omega 200</t>
  </si>
  <si>
    <t>Centrifūga</t>
  </si>
  <si>
    <t>Rotofix 32A</t>
  </si>
  <si>
    <t>00303 17-4</t>
  </si>
  <si>
    <t>Sigma 2-6</t>
  </si>
  <si>
    <t>Eppendorf 5702 R</t>
  </si>
  <si>
    <t>5703 033413</t>
  </si>
  <si>
    <t>ID-Centrifuge 6S</t>
  </si>
  <si>
    <t>8709.07.033</t>
  </si>
  <si>
    <t>Defibriliatorius</t>
  </si>
  <si>
    <t>LIFEPAK 20</t>
  </si>
  <si>
    <t>DEFISKOPE M</t>
  </si>
  <si>
    <t>2914R3</t>
  </si>
  <si>
    <t xml:space="preserve">Defibriliatorius </t>
  </si>
  <si>
    <t>Defiscope M</t>
  </si>
  <si>
    <t>0212114</t>
  </si>
  <si>
    <t>Metrax, DEFI B</t>
  </si>
  <si>
    <t>73472012620</t>
  </si>
  <si>
    <t>Defibriliatorius su stimuliacija</t>
  </si>
  <si>
    <t>DEFIGARD 4000</t>
  </si>
  <si>
    <t>108999100829</t>
  </si>
  <si>
    <t>Defibriliatorius/stimuliatorius</t>
  </si>
  <si>
    <t>Heartstart XL</t>
  </si>
  <si>
    <t>Dirbtinės plaučių ventiliacijos aparatas</t>
  </si>
  <si>
    <t>Sterilizatorius sauso oro</t>
  </si>
  <si>
    <t>SNOL3</t>
  </si>
  <si>
    <t>Dezokamera elektrinė</t>
  </si>
  <si>
    <t>VFE</t>
  </si>
  <si>
    <t>Dezokamera</t>
  </si>
  <si>
    <t>CNIDI</t>
  </si>
  <si>
    <t>Dioptrimetras automatinis</t>
  </si>
  <si>
    <t>SLM-5000</t>
  </si>
  <si>
    <t>552120N</t>
  </si>
  <si>
    <t>Encefalografas</t>
  </si>
  <si>
    <t>Galileo</t>
  </si>
  <si>
    <t>01324/20182</t>
  </si>
  <si>
    <t>Klinikinės fiziologijos</t>
  </si>
  <si>
    <t xml:space="preserve">Echografas pachymetras </t>
  </si>
  <si>
    <t>Pocket II</t>
  </si>
  <si>
    <t>Elektrokardiografas</t>
  </si>
  <si>
    <t>Cardioline</t>
  </si>
  <si>
    <t>Kardiografas Cardiofax Nihon</t>
  </si>
  <si>
    <t>GEM</t>
  </si>
  <si>
    <t>Kardiografas</t>
  </si>
  <si>
    <t>BTL -08MT Plus</t>
  </si>
  <si>
    <t>73POB005213</t>
  </si>
  <si>
    <t xml:space="preserve">Elektrokardiografas Philips Page </t>
  </si>
  <si>
    <t>Page Writer TRIM III</t>
  </si>
  <si>
    <t>Elektrokardiografas Holterio monitoravimo sistema</t>
  </si>
  <si>
    <t xml:space="preserve">Lifecard </t>
  </si>
  <si>
    <t>II 17471,                    II 17470</t>
  </si>
  <si>
    <t>Elektrokardiografas su vežimėliu</t>
  </si>
  <si>
    <t>Cardiovit AT-102</t>
  </si>
  <si>
    <t>070.07647</t>
  </si>
  <si>
    <t>ESAOTE P8000</t>
  </si>
  <si>
    <t>MAC800</t>
  </si>
  <si>
    <t>SJ17010014WA</t>
  </si>
  <si>
    <t>BTL -08SDG</t>
  </si>
  <si>
    <t>071D-B-05155</t>
  </si>
  <si>
    <t>Astron MBF</t>
  </si>
  <si>
    <t>Kardiostimuliatorius išorinis laikinai stimuliacijai</t>
  </si>
  <si>
    <t>SSI EXTERNAL 3077</t>
  </si>
  <si>
    <t>06211903</t>
  </si>
  <si>
    <t>Kompleksas kardiotyrimo su krūviu REM</t>
  </si>
  <si>
    <t>X-Sribe II</t>
  </si>
  <si>
    <t>XII-45371</t>
  </si>
  <si>
    <t>Elektropeilis</t>
  </si>
  <si>
    <t>EN57M</t>
  </si>
  <si>
    <t>Kolposkopas</t>
  </si>
  <si>
    <t>1998</t>
  </si>
  <si>
    <t>Lempa 4-rių reflektorių</t>
  </si>
  <si>
    <t>SM-28</t>
  </si>
  <si>
    <t>Lempa operacinė</t>
  </si>
  <si>
    <t>D-400 Rimsa</t>
  </si>
  <si>
    <t>SN8228</t>
  </si>
  <si>
    <t>CM-36</t>
  </si>
  <si>
    <t>Lempa operacinė vieno modulio</t>
  </si>
  <si>
    <t>G/600SO RIMSA</t>
  </si>
  <si>
    <t>Surgilux</t>
  </si>
  <si>
    <t>LOR poliklinikoje</t>
  </si>
  <si>
    <t xml:space="preserve">Otolaringologinis įrenginys </t>
  </si>
  <si>
    <t>NAGAHSIMA</t>
  </si>
  <si>
    <t>Miografas</t>
  </si>
  <si>
    <t>MYTO II</t>
  </si>
  <si>
    <t xml:space="preserve"> 01007</t>
  </si>
  <si>
    <t xml:space="preserve">Klinikinės fiziologijos </t>
  </si>
  <si>
    <t>Monitorius gyvybinėms funkcijoms stebėti</t>
  </si>
  <si>
    <t>Argus LCM Plus</t>
  </si>
  <si>
    <t>MO11</t>
  </si>
  <si>
    <t>Monitorius ligonio stebėjimo</t>
  </si>
  <si>
    <t>MP-20</t>
  </si>
  <si>
    <t>DE 72840425</t>
  </si>
  <si>
    <t>DE 72840442</t>
  </si>
  <si>
    <t>Monitorius ligonių stebėjimo</t>
  </si>
  <si>
    <t>MP 30</t>
  </si>
  <si>
    <t>MP70</t>
  </si>
  <si>
    <t>PM-6000</t>
  </si>
  <si>
    <t>BRGC-7096C</t>
  </si>
  <si>
    <t>PM-7000</t>
  </si>
  <si>
    <t>CA6C-10</t>
  </si>
  <si>
    <t>PM 9000</t>
  </si>
  <si>
    <t>W3C 06516RW</t>
  </si>
  <si>
    <t>W3C065515RW</t>
  </si>
  <si>
    <t>PM-9000</t>
  </si>
  <si>
    <t>06515</t>
  </si>
  <si>
    <t>Speis Labs</t>
  </si>
  <si>
    <t>309-010233</t>
  </si>
  <si>
    <t>Odontologinė įranga</t>
  </si>
  <si>
    <t>Performer III</t>
  </si>
  <si>
    <t>B512202</t>
  </si>
  <si>
    <t>Dantų protezavimo</t>
  </si>
  <si>
    <t>B510309</t>
  </si>
  <si>
    <t>B512204</t>
  </si>
  <si>
    <t>B510312</t>
  </si>
  <si>
    <t>Odontologinė įranga ( kėdė, antgalis, stovas)</t>
  </si>
  <si>
    <t>A-DEC Performer II</t>
  </si>
  <si>
    <t>L491605</t>
  </si>
  <si>
    <t>Odontologijos</t>
  </si>
  <si>
    <t>L491607</t>
  </si>
  <si>
    <t>L491608</t>
  </si>
  <si>
    <t>L491598</t>
  </si>
  <si>
    <t>Oftalmologinė darbo vieta</t>
  </si>
  <si>
    <t>Tulip   840</t>
  </si>
  <si>
    <t>Oftalmoskopas Heine</t>
  </si>
  <si>
    <t>Beta NT200</t>
  </si>
  <si>
    <t>K03</t>
  </si>
  <si>
    <t>Plyšinė lempa su aplanaciniu tonometru</t>
  </si>
  <si>
    <t>SL-203</t>
  </si>
  <si>
    <t>2038050     2808</t>
  </si>
  <si>
    <t>Projektorius testų</t>
  </si>
  <si>
    <t>CP500</t>
  </si>
  <si>
    <t>CP-500</t>
  </si>
  <si>
    <t>Pulsoksimetras</t>
  </si>
  <si>
    <t>800 MA Nonin</t>
  </si>
  <si>
    <t>Lempa  plyšinė</t>
  </si>
  <si>
    <t>S20380502806</t>
  </si>
  <si>
    <t>Rentgeno aparatas</t>
  </si>
  <si>
    <t>MERCURY-332</t>
  </si>
  <si>
    <t>02042362</t>
  </si>
  <si>
    <t>Radiologijos</t>
  </si>
  <si>
    <t>TMS-15</t>
  </si>
  <si>
    <t>Heliodent Vario</t>
  </si>
  <si>
    <t>08285</t>
  </si>
  <si>
    <t>Rentgeno nuotraukų skaneris</t>
  </si>
  <si>
    <t>Vistascan</t>
  </si>
  <si>
    <t>J373910128</t>
  </si>
  <si>
    <t>Rentgeno aparatas su C lanku ir televizine sistema</t>
  </si>
  <si>
    <t>Technix TCA 6S Compact</t>
  </si>
  <si>
    <t>Rentgenogramų ryškinimo aparatas</t>
  </si>
  <si>
    <t>Periomat 1304-01</t>
  </si>
  <si>
    <t>024067</t>
  </si>
  <si>
    <r>
      <t xml:space="preserve"> Kompiuterinis tomografas           </t>
    </r>
    <r>
      <rPr>
        <u/>
        <sz val="11"/>
        <rFont val="Times New Roman Baltic"/>
        <charset val="186"/>
      </rPr>
      <t xml:space="preserve"> </t>
    </r>
  </si>
  <si>
    <t>Aquilion S16</t>
  </si>
  <si>
    <t>GCD 08Z3394</t>
  </si>
  <si>
    <t>Spirometras</t>
  </si>
  <si>
    <t>Microlab MK 8</t>
  </si>
  <si>
    <t>58071</t>
  </si>
  <si>
    <t>2008</t>
  </si>
  <si>
    <t>Alergologijos centras</t>
  </si>
  <si>
    <t>Master Screen IOS</t>
  </si>
  <si>
    <t>Stalas operacinis</t>
  </si>
  <si>
    <t>Practico</t>
  </si>
  <si>
    <t>N070907-34966</t>
  </si>
  <si>
    <t>081128-60075</t>
  </si>
  <si>
    <t>OPX 300</t>
  </si>
  <si>
    <t>SU-030</t>
  </si>
  <si>
    <t>Ligonių priėmimo</t>
  </si>
  <si>
    <t xml:space="preserve">Šviestuvas avarinis </t>
  </si>
  <si>
    <t>SBPA-15</t>
  </si>
  <si>
    <t>Švirkštinis infuzijos siurblys</t>
  </si>
  <si>
    <t>AITECS 2015</t>
  </si>
  <si>
    <t>15011706 GSP</t>
  </si>
  <si>
    <t>15031921 GSP</t>
  </si>
  <si>
    <t>15011703 GSP</t>
  </si>
  <si>
    <t>15011704 GSP</t>
  </si>
  <si>
    <t>AITECS 2016</t>
  </si>
  <si>
    <t>A62090730</t>
  </si>
  <si>
    <t>SP12S</t>
  </si>
  <si>
    <t>084905</t>
  </si>
  <si>
    <t>SEP10S</t>
  </si>
  <si>
    <t>Vandens filtravimo minkštinimo sistema</t>
  </si>
  <si>
    <t xml:space="preserve">Ekowater </t>
  </si>
  <si>
    <t>ser.19142 p/n7226322</t>
  </si>
  <si>
    <t>Vandens gaminimo sistema</t>
  </si>
  <si>
    <t>KGS RO221D</t>
  </si>
  <si>
    <t>60034-1</t>
  </si>
  <si>
    <t>Elektrochirurginis įrenginys</t>
  </si>
  <si>
    <t>Autocon II 400</t>
  </si>
  <si>
    <t xml:space="preserve"> FC00781</t>
  </si>
  <si>
    <t>Elektrokoaguliatorius laparoskopui</t>
  </si>
  <si>
    <t>EXCELL 350MSDS</t>
  </si>
  <si>
    <t>558-03/04</t>
  </si>
  <si>
    <t>Mikroskopas binokuliarinis</t>
  </si>
  <si>
    <t>Motic BA210</t>
  </si>
  <si>
    <t>1100000918</t>
  </si>
  <si>
    <t>1100001402</t>
  </si>
  <si>
    <t>Mikroskopas</t>
  </si>
  <si>
    <t>Biolam P11</t>
  </si>
  <si>
    <t>MD 300C332</t>
  </si>
  <si>
    <t>10011480     216</t>
  </si>
  <si>
    <t>10011480     213</t>
  </si>
  <si>
    <t>Skaitmeninis ultragarso skeneris</t>
  </si>
  <si>
    <t>Pro Focus</t>
  </si>
  <si>
    <t>Lempa diodinė stomatologinė</t>
  </si>
  <si>
    <t>VL-7-CE</t>
  </si>
  <si>
    <t>ZB3013 SN14382</t>
  </si>
  <si>
    <t>ZB3013 SN14383</t>
  </si>
  <si>
    <t>ZB3013 SN14384</t>
  </si>
  <si>
    <t>Ginekologinė kedė</t>
  </si>
  <si>
    <t>Medifa-Hesse</t>
  </si>
  <si>
    <t>Kiekis</t>
  </si>
  <si>
    <t>1 vnt kaina Eur be PVM</t>
  </si>
  <si>
    <t>Viso kiekio kaina Eur be PVM</t>
  </si>
  <si>
    <t>Viso kiekio kaina Eur su PVM</t>
  </si>
  <si>
    <t xml:space="preserve">Kraujo spaudimo matuokliai </t>
  </si>
  <si>
    <t>Rester, Precisa, MMP-60, Omron, Horn, Microlife, Certifed, Soho</t>
  </si>
  <si>
    <t>Medicinos įrangos techninės būklės tikrinimas</t>
  </si>
  <si>
    <t>Rentgeno aparatai</t>
  </si>
  <si>
    <t>Kompiuterinis tomografas</t>
  </si>
  <si>
    <t>LIFEPAK-20 MEDITRO-NYIL</t>
  </si>
  <si>
    <t>SN33407218 3202488-015</t>
  </si>
  <si>
    <t>450011       7852</t>
  </si>
  <si>
    <t>Anestezijos  aparatai</t>
  </si>
  <si>
    <t>Dirbtinės plaučių ventiliacijos aparatai</t>
  </si>
  <si>
    <t>VELA TM</t>
  </si>
  <si>
    <t>BP840</t>
  </si>
  <si>
    <t>351003       1772</t>
  </si>
  <si>
    <t>Monitoriai</t>
  </si>
  <si>
    <t>M 4605 A</t>
  </si>
  <si>
    <t>SN.309-010233</t>
  </si>
  <si>
    <t>Monitorius paciento stebėjimui</t>
  </si>
  <si>
    <t>VSIGN 50</t>
  </si>
  <si>
    <t>Pulsooksimetrai</t>
  </si>
  <si>
    <t xml:space="preserve">Rentgeno diagnostikos aparatų kokybės kontrolės tikrinimas </t>
  </si>
  <si>
    <t>Medicinos įrangos metrologinė patikra</t>
  </si>
  <si>
    <t>Matavimo ribos</t>
  </si>
  <si>
    <t>Vienos patikros  kaina Eur be PVM</t>
  </si>
  <si>
    <t>Bendra viso kiekio patikros kaina Eur be PVM</t>
  </si>
  <si>
    <t>Bendra viso kiekio patikros kaina Eur su PVM</t>
  </si>
  <si>
    <t>Rester, Precisa, MMP-60, Omron, Horn, Microlife, Certifed</t>
  </si>
  <si>
    <t>0-300</t>
  </si>
  <si>
    <t>Apsauginis sijonas</t>
  </si>
  <si>
    <t>Cawo</t>
  </si>
  <si>
    <t>Individualių  apsaugos priemonių efectyvumo patikra</t>
  </si>
  <si>
    <t>Pirkimo dalis</t>
  </si>
  <si>
    <t>Apsauginė  apykaklė</t>
  </si>
  <si>
    <t>Cawo Flex</t>
  </si>
  <si>
    <t>5M074</t>
  </si>
  <si>
    <t>5M072</t>
  </si>
  <si>
    <t>Apsauginė prijuostė</t>
  </si>
  <si>
    <t>Apsauginė apykaklė</t>
  </si>
  <si>
    <t>Šviestuvas apžiūros</t>
  </si>
  <si>
    <t>Laborattorinių tyrimų</t>
  </si>
  <si>
    <t xml:space="preserve">                                                  VšĮ Vilniaus  miesto klinikinė ligoninė Antakalnio g. 124  Vilnius</t>
  </si>
  <si>
    <t xml:space="preserve"> VšĮ Vilniaus  miesto klinikinė ligoninė Antakalnio g. 124  Vilnius</t>
  </si>
  <si>
    <t>2-as FMR</t>
  </si>
  <si>
    <t>ARIETTA V60</t>
  </si>
  <si>
    <t>206H3729</t>
  </si>
  <si>
    <t>Solis</t>
  </si>
  <si>
    <t>Alsatom SU 140-MPC</t>
  </si>
  <si>
    <t>Oftalmoskopas binokulinis</t>
  </si>
  <si>
    <t>HEINE OMEGA 200</t>
  </si>
  <si>
    <t>Otoskopas Ri Scope L3 Led</t>
  </si>
  <si>
    <t>Riester</t>
  </si>
  <si>
    <t>VšĮ Vilniaus  miesto klinikinė ligoninė,  Antakalnio g. 124  Vilnius</t>
  </si>
  <si>
    <t>VšĮ Vilniaus  miesto klinikinė ligoninė, Antakalnio g. 124  Vilnius</t>
  </si>
  <si>
    <t>Cardio-M</t>
  </si>
  <si>
    <t>EQ0700631</t>
  </si>
  <si>
    <t>Cerdiotest EK-51</t>
  </si>
  <si>
    <t>Cerdiotest EK-41</t>
  </si>
  <si>
    <t>Typ-B</t>
  </si>
  <si>
    <t>KG-1</t>
  </si>
  <si>
    <t xml:space="preserve">Otoskopas </t>
  </si>
  <si>
    <t>RiesterE-skope</t>
  </si>
  <si>
    <t>2111-202</t>
  </si>
  <si>
    <t>Šviestuvas medicininis</t>
  </si>
  <si>
    <t>Titanox</t>
  </si>
  <si>
    <t>M600750</t>
  </si>
  <si>
    <t>Lempa apžiūros su ratukais</t>
  </si>
  <si>
    <t>Fazzin</t>
  </si>
  <si>
    <t>02.737..00</t>
  </si>
  <si>
    <t>Instr.diagnostikos</t>
  </si>
  <si>
    <t>Sveikatos priežiūros</t>
  </si>
  <si>
    <t>Skyrius / Tarnyba</t>
  </si>
  <si>
    <t xml:space="preserve">Skyrius </t>
  </si>
  <si>
    <t>Nuotraukų skaitytuvai</t>
  </si>
  <si>
    <t xml:space="preserve">Divario CR-TM </t>
  </si>
  <si>
    <t xml:space="preserve">Curapuls </t>
  </si>
  <si>
    <t>Curapuls 670</t>
  </si>
  <si>
    <t>Curapuls 970</t>
  </si>
  <si>
    <t xml:space="preserve">Rentgeno diagnostikos aparatų darbo vietų monitoringas (dozės galios ir dozės tyrimai) </t>
  </si>
  <si>
    <t>Matavimo taškų skaičius metams</t>
  </si>
  <si>
    <t>3 (trijų) metų suma Eur be PVM</t>
  </si>
  <si>
    <t>3 (trijų) metų suma Eur su PVM</t>
  </si>
  <si>
    <t>2 (dvejų) metų suma Eur be PVM</t>
  </si>
  <si>
    <t>2 (dvejų) metų suma Eur su PVM</t>
  </si>
  <si>
    <t>Maksimali suma detalėms, Eur su PVM</t>
  </si>
  <si>
    <t>Patik-ros metams</t>
  </si>
  <si>
    <t>384.1.</t>
  </si>
  <si>
    <t>384.2.</t>
  </si>
  <si>
    <t>Iš viso  384 dalies</t>
  </si>
  <si>
    <t>384.</t>
  </si>
  <si>
    <t>385.</t>
  </si>
  <si>
    <t>386.</t>
  </si>
  <si>
    <t>386.1.</t>
  </si>
  <si>
    <t>386.2.</t>
  </si>
  <si>
    <t>386.3.</t>
  </si>
  <si>
    <t>Iš viso  386 dalies</t>
  </si>
  <si>
    <t>387.</t>
  </si>
  <si>
    <t>388.</t>
  </si>
  <si>
    <t>388.1.</t>
  </si>
  <si>
    <t>388.2.</t>
  </si>
  <si>
    <t>388.3.</t>
  </si>
  <si>
    <t>388.4.</t>
  </si>
  <si>
    <t>Iš viso  388   dalies</t>
  </si>
  <si>
    <t>391.</t>
  </si>
  <si>
    <t>392.</t>
  </si>
  <si>
    <t>393.</t>
  </si>
  <si>
    <t>395.</t>
  </si>
  <si>
    <t>396.</t>
  </si>
  <si>
    <t>397.</t>
  </si>
  <si>
    <t>398.</t>
  </si>
  <si>
    <t>399.</t>
  </si>
  <si>
    <t>400.</t>
  </si>
  <si>
    <t>401.</t>
  </si>
  <si>
    <t>401.1.</t>
  </si>
  <si>
    <t>401.2.</t>
  </si>
  <si>
    <t>Iš viso  401  dalies</t>
  </si>
  <si>
    <t>402.</t>
  </si>
  <si>
    <t>403.</t>
  </si>
  <si>
    <t>404.</t>
  </si>
  <si>
    <t>405.</t>
  </si>
  <si>
    <t>406.</t>
  </si>
  <si>
    <t>407.</t>
  </si>
  <si>
    <t>408.</t>
  </si>
  <si>
    <t>409.</t>
  </si>
  <si>
    <t>409.1.</t>
  </si>
  <si>
    <t>409.2.</t>
  </si>
  <si>
    <t>Iš viso  409 dalies</t>
  </si>
  <si>
    <t>410.</t>
  </si>
  <si>
    <t>410.1.</t>
  </si>
  <si>
    <t>410.2.</t>
  </si>
  <si>
    <t>Iš viso  410 dalies</t>
  </si>
  <si>
    <t>411.</t>
  </si>
  <si>
    <t>411.1.</t>
  </si>
  <si>
    <t>411.2.</t>
  </si>
  <si>
    <t>Iš viso  411  dalies</t>
  </si>
  <si>
    <t>412.</t>
  </si>
  <si>
    <t>413.</t>
  </si>
  <si>
    <t>414.</t>
  </si>
  <si>
    <t>415.</t>
  </si>
  <si>
    <t>421.</t>
  </si>
  <si>
    <r>
      <t xml:space="preserve">Ultragarsinė diagnostinė sistema </t>
    </r>
    <r>
      <rPr>
        <b/>
        <u/>
        <sz val="11"/>
        <rFont val="Times New Roman Baltic"/>
        <charset val="186"/>
      </rPr>
      <t xml:space="preserve"> Nurodyti  kainą nuo 2022 m. 01 mėn.</t>
    </r>
  </si>
  <si>
    <t>425.</t>
  </si>
  <si>
    <t>443.</t>
  </si>
  <si>
    <t>443.1.</t>
  </si>
  <si>
    <t>443.2.</t>
  </si>
  <si>
    <t>443.3.</t>
  </si>
  <si>
    <t>Iš viso  443 dalies</t>
  </si>
  <si>
    <t>444.</t>
  </si>
  <si>
    <t>445.</t>
  </si>
  <si>
    <t>446.</t>
  </si>
  <si>
    <t>446.1.</t>
  </si>
  <si>
    <t>446.2.</t>
  </si>
  <si>
    <t>446.3.</t>
  </si>
  <si>
    <t>446.4.</t>
  </si>
  <si>
    <t>Iš viso  446  dalies</t>
  </si>
  <si>
    <t>447.</t>
  </si>
  <si>
    <t>447.1.</t>
  </si>
  <si>
    <t>447.2.</t>
  </si>
  <si>
    <t>Iš viso  447 dalies</t>
  </si>
  <si>
    <t>450.</t>
  </si>
  <si>
    <t>451.</t>
  </si>
  <si>
    <t>455.</t>
  </si>
  <si>
    <t>456.</t>
  </si>
  <si>
    <t>457.</t>
  </si>
  <si>
    <t>458.</t>
  </si>
  <si>
    <t>459.</t>
  </si>
  <si>
    <t>460.</t>
  </si>
  <si>
    <t>463.</t>
  </si>
  <si>
    <t>464.</t>
  </si>
  <si>
    <t>470.</t>
  </si>
  <si>
    <t>471.</t>
  </si>
  <si>
    <t>472.</t>
  </si>
  <si>
    <t>473.</t>
  </si>
  <si>
    <t>474.</t>
  </si>
  <si>
    <t>485.</t>
  </si>
  <si>
    <t>486.</t>
  </si>
  <si>
    <t>487.</t>
  </si>
  <si>
    <t>488.</t>
  </si>
  <si>
    <t>489.</t>
  </si>
  <si>
    <t>493.</t>
  </si>
  <si>
    <t>498.</t>
  </si>
  <si>
    <t>500.</t>
  </si>
  <si>
    <t>501.</t>
  </si>
  <si>
    <t>502.</t>
  </si>
  <si>
    <t>503.</t>
  </si>
  <si>
    <t>504.</t>
  </si>
  <si>
    <t>505.</t>
  </si>
  <si>
    <t>505.1.</t>
  </si>
  <si>
    <t>505.2.</t>
  </si>
  <si>
    <t>505.3.</t>
  </si>
  <si>
    <t>Iš viso  505 dalies</t>
  </si>
  <si>
    <t>506.</t>
  </si>
  <si>
    <t>513.</t>
  </si>
  <si>
    <t>514.</t>
  </si>
  <si>
    <t>515.</t>
  </si>
  <si>
    <t>517.</t>
  </si>
  <si>
    <t>520.</t>
  </si>
  <si>
    <t>520.1.</t>
  </si>
  <si>
    <t>520.2.</t>
  </si>
  <si>
    <t>520.3.</t>
  </si>
  <si>
    <t>520.4.</t>
  </si>
  <si>
    <t>520.5.</t>
  </si>
  <si>
    <r>
      <t xml:space="preserve">          </t>
    </r>
    <r>
      <rPr>
        <b/>
        <sz val="11"/>
        <rFont val="Times New Roman Baltic"/>
        <charset val="186"/>
      </rPr>
      <t>Viso 520 dalies</t>
    </r>
  </si>
  <si>
    <t>521.</t>
  </si>
  <si>
    <t>525.</t>
  </si>
  <si>
    <t>525.1.</t>
  </si>
  <si>
    <t>525.2.</t>
  </si>
  <si>
    <t>525.3.</t>
  </si>
  <si>
    <t>525.4.</t>
  </si>
  <si>
    <t>Iš viso  525 dalies</t>
  </si>
  <si>
    <t>526.</t>
  </si>
  <si>
    <t>526.1.</t>
  </si>
  <si>
    <t>526.2.</t>
  </si>
  <si>
    <t>526.3.</t>
  </si>
  <si>
    <t>526.4.</t>
  </si>
  <si>
    <t>Iš viso  526  dalies</t>
  </si>
  <si>
    <t>527.</t>
  </si>
  <si>
    <t>528.</t>
  </si>
  <si>
    <t>529.</t>
  </si>
  <si>
    <t>530.</t>
  </si>
  <si>
    <t>531.</t>
  </si>
  <si>
    <t>532.</t>
  </si>
  <si>
    <t>533.</t>
  </si>
  <si>
    <t>534.</t>
  </si>
  <si>
    <t>536.</t>
  </si>
  <si>
    <t>537.</t>
  </si>
  <si>
    <t>538.</t>
  </si>
  <si>
    <t>539.</t>
  </si>
  <si>
    <t>540.</t>
  </si>
  <si>
    <t>541.</t>
  </si>
  <si>
    <t>542.</t>
  </si>
  <si>
    <t>543.</t>
  </si>
  <si>
    <t>543.1.</t>
  </si>
  <si>
    <t>543.2.</t>
  </si>
  <si>
    <t>Viso 543 dalies</t>
  </si>
  <si>
    <t>546.</t>
  </si>
  <si>
    <t>547.</t>
  </si>
  <si>
    <t>548.</t>
  </si>
  <si>
    <t>550.</t>
  </si>
  <si>
    <t>551.</t>
  </si>
  <si>
    <t>552.</t>
  </si>
  <si>
    <t>553.</t>
  </si>
  <si>
    <t>555.</t>
  </si>
  <si>
    <t>556.</t>
  </si>
  <si>
    <t>557.</t>
  </si>
  <si>
    <t>565.</t>
  </si>
  <si>
    <t>566.</t>
  </si>
  <si>
    <t>578.</t>
  </si>
  <si>
    <t>580.</t>
  </si>
  <si>
    <t>580.1.</t>
  </si>
  <si>
    <t>580.2.</t>
  </si>
  <si>
    <t>580.3.</t>
  </si>
  <si>
    <t>Iš viso  580  dalies</t>
  </si>
  <si>
    <t>582.</t>
  </si>
  <si>
    <t>583.</t>
  </si>
  <si>
    <t>584.</t>
  </si>
  <si>
    <t>585.</t>
  </si>
  <si>
    <t>585.1.</t>
  </si>
  <si>
    <t>585.2.</t>
  </si>
  <si>
    <t>585.3.</t>
  </si>
  <si>
    <t>585.4.</t>
  </si>
  <si>
    <t>585.5.</t>
  </si>
  <si>
    <t>Iš viso  585 dalies</t>
  </si>
  <si>
    <t>586.</t>
  </si>
  <si>
    <t>589.</t>
  </si>
  <si>
    <t>589.1.</t>
  </si>
  <si>
    <t>589.2.</t>
  </si>
  <si>
    <t>Iš viso  589 dalies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</si>
  <si>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</si>
  <si>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</si>
  <si>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</si>
  <si>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</si>
  <si>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</si>
  <si>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</si>
  <si>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</si>
  <si>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</si>
  <si>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</si>
  <si>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</si>
  <si>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</si>
  <si>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</si>
  <si>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</si>
  <si>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</si>
  <si>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</si>
  <si>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</si>
  <si>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</si>
  <si>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</si>
  <si>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</si>
  <si>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</si>
  <si>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618.1.</t>
  </si>
  <si>
    <t>618.2.</t>
  </si>
  <si>
    <t>619.</t>
  </si>
  <si>
    <t>620.</t>
  </si>
  <si>
    <t>666.</t>
  </si>
  <si>
    <t>668.</t>
  </si>
  <si>
    <t>669.</t>
  </si>
  <si>
    <t>670.</t>
  </si>
  <si>
    <t>671.</t>
  </si>
  <si>
    <t>Individualios apsaugos priemonės</t>
  </si>
  <si>
    <t>UltraViol, NGP-31</t>
  </si>
  <si>
    <t>Maksi-mali suma deta-lėms, Eur su PVM</t>
  </si>
  <si>
    <t>Atviro konkurso sąlygų 2 priedas</t>
  </si>
  <si>
    <t>590.</t>
  </si>
  <si>
    <t>590.1.</t>
  </si>
  <si>
    <t>590.2.</t>
  </si>
  <si>
    <t>590.3.</t>
  </si>
  <si>
    <t>590.4.</t>
  </si>
  <si>
    <t>590.5.</t>
  </si>
  <si>
    <t>590.6.</t>
  </si>
  <si>
    <t>590.7.</t>
  </si>
  <si>
    <t>Iš viso 590 dalies</t>
  </si>
  <si>
    <t>591.</t>
  </si>
  <si>
    <t>591.1.</t>
  </si>
  <si>
    <t>591.2.</t>
  </si>
  <si>
    <t>591.3.</t>
  </si>
  <si>
    <t>Iš viso 591 dalies</t>
  </si>
  <si>
    <t>592.</t>
  </si>
  <si>
    <t>592.1.</t>
  </si>
  <si>
    <t>592.2.</t>
  </si>
  <si>
    <t>592.3.</t>
  </si>
  <si>
    <t>Iš viso 592 dalies</t>
  </si>
  <si>
    <t>593.</t>
  </si>
  <si>
    <t>594.</t>
  </si>
  <si>
    <t>595.</t>
  </si>
  <si>
    <t>596.</t>
  </si>
  <si>
    <t>597.</t>
  </si>
  <si>
    <t>598.</t>
  </si>
  <si>
    <t>606.1.</t>
  </si>
  <si>
    <t>606.2.</t>
  </si>
  <si>
    <t>606.3.</t>
  </si>
  <si>
    <t>Iš viso 606 dalies</t>
  </si>
  <si>
    <t>609.1.</t>
  </si>
  <si>
    <t>609.2.</t>
  </si>
  <si>
    <t>Iš viso  609 dalies</t>
  </si>
  <si>
    <t>616.1.</t>
  </si>
  <si>
    <t>616.2.</t>
  </si>
  <si>
    <t>616.3.</t>
  </si>
  <si>
    <t>616.4.</t>
  </si>
  <si>
    <t>616.5.</t>
  </si>
  <si>
    <t>616.6.</t>
  </si>
  <si>
    <t>616.7.</t>
  </si>
  <si>
    <t>616.8.</t>
  </si>
  <si>
    <t>616.9.</t>
  </si>
  <si>
    <t>616.10.</t>
  </si>
  <si>
    <t>616.11.</t>
  </si>
  <si>
    <t>616.12.</t>
  </si>
  <si>
    <t>616.13.</t>
  </si>
  <si>
    <t>616.14.</t>
  </si>
  <si>
    <t>616.15.</t>
  </si>
  <si>
    <t>616.16.</t>
  </si>
  <si>
    <t>616.17.</t>
  </si>
  <si>
    <t>616.18.</t>
  </si>
  <si>
    <t>Iš viso 616 dalies</t>
  </si>
  <si>
    <t>617.1.</t>
  </si>
  <si>
    <t>617.2.</t>
  </si>
  <si>
    <t>617.3.</t>
  </si>
  <si>
    <t>Iš viso 617 dalies</t>
  </si>
  <si>
    <t>618.3.</t>
  </si>
  <si>
    <t>618.4.</t>
  </si>
  <si>
    <t>618.5.</t>
  </si>
  <si>
    <t>618.6.</t>
  </si>
  <si>
    <t>618.7.</t>
  </si>
  <si>
    <t>Iš viso 618 dalies</t>
  </si>
  <si>
    <t>619.1.</t>
  </si>
  <si>
    <t>619.2.</t>
  </si>
  <si>
    <t>619.3.</t>
  </si>
  <si>
    <t>619.4.</t>
  </si>
  <si>
    <t>619.5.</t>
  </si>
  <si>
    <t>619.6.</t>
  </si>
  <si>
    <t>Iš viso 619 dalies</t>
  </si>
  <si>
    <t>620.1.</t>
  </si>
  <si>
    <t>620.2.</t>
  </si>
  <si>
    <t>620.3.</t>
  </si>
  <si>
    <t>620.4.</t>
  </si>
  <si>
    <t>620.5.</t>
  </si>
  <si>
    <t>Iš viso  620  dalies</t>
  </si>
  <si>
    <t>669.1.</t>
  </si>
  <si>
    <t>669.2.</t>
  </si>
  <si>
    <t>669.3.</t>
  </si>
  <si>
    <t>669.4.</t>
  </si>
  <si>
    <t>669.5.</t>
  </si>
  <si>
    <t>669.6.</t>
  </si>
  <si>
    <t>669.7.</t>
  </si>
  <si>
    <t>669.8.</t>
  </si>
  <si>
    <t>669.9.</t>
  </si>
  <si>
    <t>669.10.</t>
  </si>
  <si>
    <t>669.11.</t>
  </si>
  <si>
    <t>669.12.</t>
  </si>
  <si>
    <t>669.13.</t>
  </si>
  <si>
    <t>669.14.</t>
  </si>
  <si>
    <t>669.15.</t>
  </si>
  <si>
    <t>669.16.</t>
  </si>
  <si>
    <t>669.17.</t>
  </si>
  <si>
    <t>669.18.</t>
  </si>
  <si>
    <t>669.19.</t>
  </si>
  <si>
    <t>669.20.</t>
  </si>
  <si>
    <t>Iš viso 669 dalies:</t>
  </si>
  <si>
    <t>671.1.</t>
  </si>
  <si>
    <t>671.2.</t>
  </si>
  <si>
    <t>671.3.</t>
  </si>
  <si>
    <t>671.4.</t>
  </si>
  <si>
    <t>671.5.</t>
  </si>
  <si>
    <t>671.6.</t>
  </si>
  <si>
    <t>Iš viso 671 dalies:</t>
  </si>
  <si>
    <t>Patikrų skai-čius 3 metams vnt.</t>
  </si>
  <si>
    <t>1 vnt kaina Eur be PVM  1-am mėnesiui</t>
  </si>
  <si>
    <t>1 vnt kaina Eur su PVM  1-am mėnesiui</t>
  </si>
  <si>
    <r>
      <t xml:space="preserve">Fosforinių kasečių skaitytuvas su radiologijos technologo darbo vieta  </t>
    </r>
    <r>
      <rPr>
        <u/>
        <sz val="11"/>
        <rFont val="Times New Roman Baltic"/>
        <charset val="186"/>
      </rPr>
      <t>Nurodyti  kainą nuo 2020 m. 07 mėn.</t>
    </r>
  </si>
  <si>
    <t>Vadybininkų asistentė</t>
  </si>
  <si>
    <t>Kristina Lieščinskaitė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</si>
</sst>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sz val="11"/>
      <name val="Times New Roman Baltic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color rgb="FFFF0000"/>
      <name val="Times New Roman Baltic"/>
      <family val="1"/>
      <charset val="186"/>
    </font>
    <font>
      <sz val="11"/>
      <color theme="1"/>
      <name val="Times New Roman Baltic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 Baltic"/>
      <charset val="186"/>
    </font>
    <font>
      <u/>
      <sz val="11"/>
      <name val="Times New Roman Baltic"/>
      <charset val="186"/>
    </font>
    <font>
      <sz val="11"/>
      <color rgb="FF000000"/>
      <name val="Calibri"/>
      <family val="2"/>
      <charset val="186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u/>
      <sz val="11"/>
      <name val="Times New Roman Baltic"/>
      <charset val="186"/>
    </font>
    <font>
      <b/>
      <sz val="10"/>
      <name val="Times New Roman Baltic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Times New Roman Baltic"/>
      <charset val="186"/>
    </font>
    <font>
      <b/>
      <sz val="11"/>
      <color theme="1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 Baltic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6" fillId="0" borderId="0"/>
  </cellStyleXfs>
  <cellXfs count="305">
    <xf numFmtId="0" fontId="0" fillId="0" borderId="0" xfId="0"/>
    <xf numFmtId="0" fontId="8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0" xfId="1" applyFont="1" applyAlignment="1"/>
    <xf numFmtId="0" fontId="8" fillId="0" borderId="0" xfId="1" applyFont="1" applyFill="1" applyBorder="1" applyAlignment="1">
      <alignment vertical="top" wrapText="1"/>
    </xf>
    <xf numFmtId="0" fontId="5" fillId="0" borderId="0" xfId="1" applyFont="1"/>
    <xf numFmtId="0" fontId="5" fillId="0" borderId="0" xfId="1" applyFont="1" applyBorder="1"/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 wrapText="1"/>
    </xf>
    <xf numFmtId="0" fontId="16" fillId="2" borderId="1" xfId="1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top" wrapText="1"/>
    </xf>
    <xf numFmtId="2" fontId="16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0" fontId="18" fillId="2" borderId="1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" xfId="1" applyFont="1" applyFill="1" applyBorder="1"/>
    <xf numFmtId="0" fontId="17" fillId="2" borderId="1" xfId="1" applyNumberFormat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top" wrapText="1"/>
    </xf>
    <xf numFmtId="0" fontId="16" fillId="2" borderId="0" xfId="1" applyNumberFormat="1" applyFont="1" applyFill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2" fontId="16" fillId="2" borderId="0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0" fontId="15" fillId="2" borderId="0" xfId="1" applyNumberFormat="1" applyFont="1" applyFill="1" applyBorder="1" applyAlignment="1">
      <alignment horizontal="center" vertical="center"/>
    </xf>
    <xf numFmtId="0" fontId="15" fillId="2" borderId="0" xfId="1" quotePrefix="1" applyNumberFormat="1" applyFont="1" applyFill="1" applyBorder="1" applyAlignment="1">
      <alignment vertical="center"/>
    </xf>
    <xf numFmtId="0" fontId="15" fillId="2" borderId="0" xfId="1" quotePrefix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 wrapText="1"/>
    </xf>
    <xf numFmtId="0" fontId="20" fillId="0" borderId="0" xfId="1" applyFont="1"/>
    <xf numFmtId="2" fontId="8" fillId="0" borderId="0" xfId="1" applyNumberFormat="1" applyFont="1" applyAlignment="1"/>
    <xf numFmtId="2" fontId="5" fillId="2" borderId="0" xfId="1" applyNumberFormat="1" applyFont="1" applyFill="1"/>
    <xf numFmtId="2" fontId="8" fillId="2" borderId="0" xfId="1" applyNumberFormat="1" applyFont="1" applyFill="1" applyBorder="1" applyAlignment="1">
      <alignment vertical="top" wrapText="1"/>
    </xf>
    <xf numFmtId="0" fontId="17" fillId="0" borderId="1" xfId="1" applyNumberFormat="1" applyFont="1" applyBorder="1" applyAlignment="1">
      <alignment horizontal="left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6" fillId="0" borderId="1" xfId="1" quotePrefix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/>
    </xf>
    <xf numFmtId="0" fontId="16" fillId="0" borderId="1" xfId="1" applyNumberFormat="1" applyFont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2" fontId="5" fillId="2" borderId="0" xfId="1" applyNumberFormat="1" applyFont="1" applyFill="1" applyBorder="1"/>
    <xf numFmtId="0" fontId="12" fillId="0" borderId="1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/>
    </xf>
    <xf numFmtId="0" fontId="17" fillId="0" borderId="1" xfId="1" quotePrefix="1" applyNumberFormat="1" applyFont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5" fillId="0" borderId="1" xfId="1" quotePrefix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/>
    <xf numFmtId="0" fontId="16" fillId="0" borderId="1" xfId="1" applyNumberFormat="1" applyFont="1" applyBorder="1" applyAlignment="1">
      <alignment horizontal="left" vertical="center"/>
    </xf>
    <xf numFmtId="2" fontId="5" fillId="0" borderId="0" xfId="1" applyNumberFormat="1" applyFont="1" applyBorder="1"/>
    <xf numFmtId="2" fontId="20" fillId="0" borderId="0" xfId="1" applyNumberFormat="1" applyFont="1"/>
    <xf numFmtId="2" fontId="5" fillId="0" borderId="0" xfId="1" applyNumberFormat="1" applyFont="1"/>
    <xf numFmtId="2" fontId="20" fillId="2" borderId="0" xfId="1" applyNumberFormat="1" applyFont="1" applyFill="1"/>
    <xf numFmtId="2" fontId="8" fillId="0" borderId="0" xfId="1" applyNumberFormat="1" applyFont="1" applyBorder="1" applyAlignment="1">
      <alignment vertical="top" wrapText="1"/>
    </xf>
    <xf numFmtId="0" fontId="20" fillId="0" borderId="0" xfId="1" applyFont="1" applyBorder="1"/>
    <xf numFmtId="0" fontId="3" fillId="0" borderId="0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center" vertical="top" wrapText="1"/>
    </xf>
    <xf numFmtId="2" fontId="8" fillId="0" borderId="1" xfId="1" applyNumberFormat="1" applyFont="1" applyFill="1" applyBorder="1" applyAlignment="1">
      <alignment horizontal="center" vertical="top" wrapText="1"/>
    </xf>
    <xf numFmtId="2" fontId="8" fillId="2" borderId="3" xfId="1" applyNumberFormat="1" applyFont="1" applyFill="1" applyBorder="1" applyAlignment="1">
      <alignment vertical="top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2" borderId="3" xfId="1" quotePrefix="1" applyNumberFormat="1" applyFont="1" applyFill="1" applyBorder="1" applyAlignment="1">
      <alignment horizontal="center" vertical="center" wrapText="1"/>
    </xf>
    <xf numFmtId="0" fontId="5" fillId="2" borderId="0" xfId="1" applyFont="1" applyFill="1"/>
    <xf numFmtId="0" fontId="5" fillId="2" borderId="1" xfId="1" applyFont="1" applyFill="1" applyBorder="1"/>
    <xf numFmtId="0" fontId="22" fillId="2" borderId="1" xfId="1" applyNumberFormat="1" applyFont="1" applyFill="1" applyBorder="1" applyAlignment="1">
      <alignment horizontal="left" vertical="center" wrapText="1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vertical="top" wrapText="1"/>
    </xf>
    <xf numFmtId="49" fontId="17" fillId="2" borderId="1" xfId="1" quotePrefix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vertical="top" wrapText="1"/>
    </xf>
    <xf numFmtId="0" fontId="17" fillId="2" borderId="1" xfId="1" quotePrefix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horizontal="left" vertical="center"/>
    </xf>
    <xf numFmtId="0" fontId="20" fillId="0" borderId="0" xfId="1" applyFont="1" applyBorder="1" applyAlignment="1">
      <alignment horizontal="center"/>
    </xf>
    <xf numFmtId="2" fontId="20" fillId="0" borderId="0" xfId="1" applyNumberFormat="1" applyFont="1" applyBorder="1" applyAlignment="1">
      <alignment horizontal="center"/>
    </xf>
    <xf numFmtId="0" fontId="27" fillId="0" borderId="0" xfId="1" applyFont="1" applyBorder="1"/>
    <xf numFmtId="0" fontId="13" fillId="0" borderId="0" xfId="1" applyFont="1" applyBorder="1"/>
    <xf numFmtId="0" fontId="0" fillId="0" borderId="1" xfId="0" applyBorder="1"/>
    <xf numFmtId="0" fontId="3" fillId="0" borderId="0" xfId="1" applyFont="1" applyFill="1" applyBorder="1" applyAlignment="1">
      <alignment horizontal="center" vertical="top" wrapText="1"/>
    </xf>
    <xf numFmtId="2" fontId="3" fillId="0" borderId="0" xfId="1" applyNumberFormat="1" applyFont="1" applyFill="1" applyBorder="1" applyAlignment="1">
      <alignment horizontal="center" vertical="top" wrapText="1"/>
    </xf>
    <xf numFmtId="2" fontId="8" fillId="2" borderId="0" xfId="1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49" fontId="16" fillId="2" borderId="3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top" wrapText="1"/>
    </xf>
    <xf numFmtId="49" fontId="16" fillId="2" borderId="1" xfId="1" applyNumberFormat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49" fontId="22" fillId="2" borderId="1" xfId="1" applyNumberFormat="1" applyFont="1" applyFill="1" applyBorder="1" applyAlignment="1">
      <alignment horizontal="center" vertical="center"/>
    </xf>
    <xf numFmtId="49" fontId="19" fillId="2" borderId="1" xfId="1" applyNumberFormat="1" applyFont="1" applyFill="1" applyBorder="1" applyAlignment="1">
      <alignment horizontal="center"/>
    </xf>
    <xf numFmtId="49" fontId="12" fillId="2" borderId="1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49" fontId="8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top" wrapText="1"/>
    </xf>
    <xf numFmtId="49" fontId="16" fillId="0" borderId="1" xfId="1" applyNumberFormat="1" applyFont="1" applyFill="1" applyBorder="1" applyAlignment="1">
      <alignment horizontal="center" vertical="center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49" fontId="20" fillId="0" borderId="0" xfId="1" applyNumberFormat="1" applyFont="1" applyAlignment="1">
      <alignment horizontal="center"/>
    </xf>
    <xf numFmtId="49" fontId="8" fillId="0" borderId="0" xfId="1" applyNumberFormat="1" applyFont="1" applyBorder="1" applyAlignment="1">
      <alignment horizontal="center" vertical="top" wrapText="1"/>
    </xf>
    <xf numFmtId="49" fontId="8" fillId="0" borderId="0" xfId="1" applyNumberFormat="1" applyFont="1" applyAlignment="1">
      <alignment horizontal="center"/>
    </xf>
    <xf numFmtId="49" fontId="3" fillId="0" borderId="0" xfId="1" applyNumberFormat="1" applyFont="1" applyFill="1" applyBorder="1" applyAlignment="1">
      <alignment horizontal="right" vertical="top" wrapText="1"/>
    </xf>
    <xf numFmtId="49" fontId="20" fillId="0" borderId="0" xfId="1" applyNumberFormat="1" applyFont="1" applyBorder="1" applyAlignment="1">
      <alignment horizontal="center"/>
    </xf>
    <xf numFmtId="49" fontId="0" fillId="0" borderId="0" xfId="0" applyNumberFormat="1"/>
    <xf numFmtId="0" fontId="8" fillId="0" borderId="0" xfId="1" applyFont="1" applyAlignment="1">
      <alignment horizontal="center"/>
    </xf>
    <xf numFmtId="0" fontId="15" fillId="2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0" fontId="28" fillId="0" borderId="0" xfId="0" applyFont="1"/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0" fillId="0" borderId="1" xfId="0" applyBorder="1" applyAlignment="1"/>
    <xf numFmtId="49" fontId="15" fillId="2" borderId="3" xfId="1" applyNumberFormat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>
      <alignment horizontal="left" vertical="center" wrapText="1"/>
    </xf>
    <xf numFmtId="0" fontId="15" fillId="2" borderId="3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top" wrapText="1"/>
    </xf>
    <xf numFmtId="0" fontId="30" fillId="2" borderId="1" xfId="1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20" fillId="0" borderId="1" xfId="1" applyFont="1" applyFill="1" applyBorder="1"/>
    <xf numFmtId="49" fontId="15" fillId="2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vertical="top" wrapText="1"/>
    </xf>
    <xf numFmtId="2" fontId="9" fillId="0" borderId="2" xfId="1" applyNumberFormat="1" applyFont="1" applyBorder="1" applyAlignment="1">
      <alignment vertical="top" wrapText="1"/>
    </xf>
    <xf numFmtId="2" fontId="5" fillId="2" borderId="1" xfId="1" applyNumberFormat="1" applyFont="1" applyFill="1" applyBorder="1" applyAlignment="1"/>
    <xf numFmtId="0" fontId="28" fillId="0" borderId="1" xfId="0" applyFont="1" applyBorder="1"/>
    <xf numFmtId="2" fontId="9" fillId="2" borderId="1" xfId="1" applyNumberFormat="1" applyFont="1" applyFill="1" applyBorder="1" applyAlignment="1">
      <alignment vertical="top" wrapText="1"/>
    </xf>
    <xf numFmtId="0" fontId="0" fillId="0" borderId="0" xfId="0" applyBorder="1"/>
    <xf numFmtId="0" fontId="4" fillId="0" borderId="1" xfId="1" applyFont="1" applyBorder="1" applyAlignment="1">
      <alignment vertical="top" wrapText="1"/>
    </xf>
    <xf numFmtId="2" fontId="4" fillId="0" borderId="2" xfId="1" applyNumberFormat="1" applyFont="1" applyBorder="1" applyAlignment="1">
      <alignment vertical="top" wrapText="1"/>
    </xf>
    <xf numFmtId="2" fontId="20" fillId="2" borderId="0" xfId="1" applyNumberFormat="1" applyFont="1" applyFill="1" applyBorder="1"/>
    <xf numFmtId="0" fontId="3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31" fillId="0" borderId="1" xfId="0" applyNumberFormat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15" fillId="2" borderId="1" xfId="1" quotePrefix="1" applyNumberFormat="1" applyFont="1" applyFill="1" applyBorder="1" applyAlignment="1">
      <alignment horizontal="center" vertical="center" wrapText="1"/>
    </xf>
    <xf numFmtId="0" fontId="21" fillId="0" borderId="1" xfId="1" applyNumberFormat="1" applyFont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left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49" fontId="33" fillId="2" borderId="1" xfId="1" applyNumberFormat="1" applyFont="1" applyFill="1" applyBorder="1" applyAlignment="1">
      <alignment horizontal="center" vertical="center"/>
    </xf>
    <xf numFmtId="0" fontId="33" fillId="2" borderId="1" xfId="1" applyNumberFormat="1" applyFont="1" applyFill="1" applyBorder="1" applyAlignment="1">
      <alignment horizontal="left" vertical="center" wrapText="1"/>
    </xf>
    <xf numFmtId="0" fontId="33" fillId="2" borderId="1" xfId="1" applyNumberFormat="1" applyFont="1" applyFill="1" applyBorder="1" applyAlignment="1">
      <alignment horizontal="center" vertical="center" wrapText="1"/>
    </xf>
    <xf numFmtId="49" fontId="34" fillId="2" borderId="1" xfId="1" applyNumberFormat="1" applyFont="1" applyFill="1" applyBorder="1" applyAlignment="1">
      <alignment horizontal="center" vertical="center"/>
    </xf>
    <xf numFmtId="0" fontId="34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35" fillId="2" borderId="1" xfId="1" applyNumberFormat="1" applyFont="1" applyFill="1" applyBorder="1" applyAlignment="1">
      <alignment horizontal="left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14" fontId="15" fillId="2" borderId="1" xfId="1" applyNumberFormat="1" applyFont="1" applyFill="1" applyBorder="1" applyAlignment="1">
      <alignment horizontal="center" vertical="center"/>
    </xf>
    <xf numFmtId="0" fontId="36" fillId="2" borderId="1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vertical="top" wrapText="1"/>
    </xf>
    <xf numFmtId="0" fontId="15" fillId="2" borderId="1" xfId="1" quotePrefix="1" applyNumberFormat="1" applyFont="1" applyFill="1" applyBorder="1" applyAlignment="1">
      <alignment horizontal="center" vertical="center"/>
    </xf>
    <xf numFmtId="49" fontId="35" fillId="2" borderId="1" xfId="1" applyNumberFormat="1" applyFont="1" applyFill="1" applyBorder="1" applyAlignment="1">
      <alignment horizontal="center"/>
    </xf>
    <xf numFmtId="0" fontId="35" fillId="2" borderId="1" xfId="1" applyFont="1" applyFill="1" applyBorder="1"/>
    <xf numFmtId="0" fontId="35" fillId="2" borderId="1" xfId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/>
    </xf>
    <xf numFmtId="0" fontId="15" fillId="2" borderId="1" xfId="1" applyNumberFormat="1" applyFont="1" applyFill="1" applyBorder="1" applyAlignment="1">
      <alignment horizontal="center" vertical="top" wrapText="1"/>
    </xf>
    <xf numFmtId="0" fontId="12" fillId="2" borderId="1" xfId="1" quotePrefix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2" xfId="1" quotePrefix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/>
    </xf>
    <xf numFmtId="0" fontId="15" fillId="0" borderId="1" xfId="1" applyNumberFormat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0" xfId="0" applyFont="1" applyBorder="1"/>
    <xf numFmtId="49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/>
    <xf numFmtId="0" fontId="23" fillId="0" borderId="1" xfId="0" applyFont="1" applyBorder="1"/>
    <xf numFmtId="0" fontId="23" fillId="0" borderId="0" xfId="0" applyFont="1"/>
    <xf numFmtId="49" fontId="8" fillId="0" borderId="1" xfId="1" applyNumberFormat="1" applyFont="1" applyBorder="1" applyAlignment="1">
      <alignment horizontal="right" vertical="top" wrapText="1"/>
    </xf>
    <xf numFmtId="0" fontId="8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1" fillId="0" borderId="0" xfId="0" applyFont="1" applyBorder="1" applyAlignment="1">
      <alignment vertical="top" wrapText="1"/>
    </xf>
    <xf numFmtId="2" fontId="19" fillId="2" borderId="3" xfId="1" applyNumberFormat="1" applyFont="1" applyFill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center" vertical="center" wrapText="1"/>
    </xf>
    <xf numFmtId="2" fontId="35" fillId="2" borderId="3" xfId="1" applyNumberFormat="1" applyFont="1" applyFill="1" applyBorder="1" applyAlignment="1">
      <alignment horizontal="center" vertical="center" wrapText="1"/>
    </xf>
    <xf numFmtId="2" fontId="35" fillId="2" borderId="1" xfId="1" applyNumberFormat="1" applyFont="1" applyFill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3" xfId="1" applyNumberFormat="1" applyFont="1" applyFill="1" applyBorder="1" applyAlignment="1">
      <alignment horizontal="center" vertical="top" wrapText="1"/>
    </xf>
    <xf numFmtId="2" fontId="8" fillId="2" borderId="1" xfId="1" applyNumberFormat="1" applyFont="1" applyFill="1" applyBorder="1" applyAlignment="1">
      <alignment horizontal="center"/>
    </xf>
    <xf numFmtId="2" fontId="15" fillId="2" borderId="1" xfId="1" quotePrefix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vertical="top" wrapText="1"/>
    </xf>
    <xf numFmtId="0" fontId="7" fillId="0" borderId="0" xfId="1" applyFont="1" applyAlignment="1"/>
    <xf numFmtId="2" fontId="12" fillId="0" borderId="1" xfId="1" applyNumberFormat="1" applyFont="1" applyFill="1" applyBorder="1" applyAlignment="1">
      <alignment horizontal="center" vertical="center" wrapText="1"/>
    </xf>
    <xf numFmtId="2" fontId="27" fillId="0" borderId="1" xfId="1" applyNumberFormat="1" applyFont="1" applyFill="1" applyBorder="1" applyAlignment="1">
      <alignment horizontal="center" vertical="center" wrapText="1"/>
    </xf>
    <xf numFmtId="2" fontId="27" fillId="0" borderId="2" xfId="1" applyNumberFormat="1" applyFont="1" applyBorder="1" applyAlignment="1">
      <alignment horizontal="center" vertical="center" wrapText="1"/>
    </xf>
    <xf numFmtId="0" fontId="39" fillId="0" borderId="1" xfId="0" applyFont="1" applyBorder="1"/>
    <xf numFmtId="0" fontId="27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top" wrapText="1"/>
    </xf>
    <xf numFmtId="0" fontId="39" fillId="0" borderId="1" xfId="0" applyFont="1" applyBorder="1" applyAlignment="1">
      <alignment horizontal="center"/>
    </xf>
    <xf numFmtId="2" fontId="27" fillId="0" borderId="1" xfId="1" applyNumberFormat="1" applyFont="1" applyFill="1" applyBorder="1" applyAlignment="1">
      <alignment horizontal="center" wrapText="1"/>
    </xf>
    <xf numFmtId="2" fontId="27" fillId="0" borderId="2" xfId="1" applyNumberFormat="1" applyFont="1" applyBorder="1" applyAlignment="1">
      <alignment horizontal="center" wrapText="1"/>
    </xf>
    <xf numFmtId="2" fontId="6" fillId="2" borderId="1" xfId="1" applyNumberFormat="1" applyFont="1" applyFill="1" applyBorder="1" applyAlignment="1">
      <alignment horizontal="center" wrapText="1"/>
    </xf>
    <xf numFmtId="2" fontId="6" fillId="0" borderId="2" xfId="1" applyNumberFormat="1" applyFont="1" applyBorder="1" applyAlignment="1">
      <alignment vertical="top" wrapText="1"/>
    </xf>
    <xf numFmtId="2" fontId="6" fillId="2" borderId="1" xfId="1" applyNumberFormat="1" applyFont="1" applyFill="1" applyBorder="1" applyAlignment="1"/>
    <xf numFmtId="2" fontId="6" fillId="0" borderId="2" xfId="1" applyNumberFormat="1" applyFont="1" applyBorder="1" applyAlignment="1">
      <alignment vertical="center" wrapText="1"/>
    </xf>
    <xf numFmtId="2" fontId="6" fillId="2" borderId="1" xfId="1" applyNumberFormat="1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2" fontId="17" fillId="0" borderId="1" xfId="1" applyNumberFormat="1" applyFont="1" applyFill="1" applyBorder="1" applyAlignment="1">
      <alignment horizontal="center" vertical="center" wrapText="1"/>
    </xf>
    <xf numFmtId="2" fontId="1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1" fillId="0" borderId="1" xfId="0" applyFont="1" applyBorder="1"/>
    <xf numFmtId="2" fontId="4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2" fontId="37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30" fillId="2" borderId="1" xfId="1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2" fontId="8" fillId="0" borderId="1" xfId="0" applyNumberFormat="1" applyFont="1" applyBorder="1" applyAlignment="1">
      <alignment vertical="center" wrapText="1"/>
    </xf>
    <xf numFmtId="2" fontId="12" fillId="2" borderId="1" xfId="1" applyNumberFormat="1" applyFont="1" applyFill="1" applyBorder="1" applyAlignment="1">
      <alignment horizontal="right" vertical="center" wrapText="1"/>
    </xf>
    <xf numFmtId="2" fontId="12" fillId="3" borderId="1" xfId="0" applyNumberFormat="1" applyFont="1" applyFill="1" applyBorder="1" applyAlignment="1">
      <alignment horizontal="right" vertical="top" wrapText="1"/>
    </xf>
    <xf numFmtId="2" fontId="16" fillId="3" borderId="1" xfId="0" applyNumberFormat="1" applyFont="1" applyFill="1" applyBorder="1" applyAlignment="1">
      <alignment horizontal="right" vertical="center" wrapText="1"/>
    </xf>
    <xf numFmtId="2" fontId="16" fillId="2" borderId="1" xfId="1" applyNumberFormat="1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top" wrapText="1"/>
    </xf>
    <xf numFmtId="2" fontId="12" fillId="2" borderId="1" xfId="1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28" fillId="0" borderId="1" xfId="0" applyNumberFormat="1" applyFont="1" applyBorder="1"/>
    <xf numFmtId="2" fontId="35" fillId="2" borderId="1" xfId="1" applyNumberFormat="1" applyFont="1" applyFill="1" applyBorder="1" applyAlignment="1">
      <alignment horizontal="right" vertical="center" wrapText="1"/>
    </xf>
    <xf numFmtId="2" fontId="35" fillId="0" borderId="1" xfId="1" applyNumberFormat="1" applyFont="1" applyBorder="1" applyAlignment="1">
      <alignment horizontal="right" vertical="center" wrapText="1"/>
    </xf>
    <xf numFmtId="2" fontId="23" fillId="0" borderId="1" xfId="0" applyNumberFormat="1" applyFont="1" applyBorder="1" applyAlignment="1">
      <alignment horizontal="right"/>
    </xf>
    <xf numFmtId="0" fontId="42" fillId="0" borderId="1" xfId="1" applyFont="1" applyFill="1" applyBorder="1"/>
    <xf numFmtId="2" fontId="8" fillId="2" borderId="1" xfId="1" applyNumberFormat="1" applyFont="1" applyFill="1" applyBorder="1"/>
    <xf numFmtId="2" fontId="35" fillId="0" borderId="1" xfId="1" applyNumberFormat="1" applyFont="1" applyBorder="1"/>
    <xf numFmtId="2" fontId="23" fillId="0" borderId="1" xfId="0" applyNumberFormat="1" applyFont="1" applyBorder="1"/>
    <xf numFmtId="2" fontId="37" fillId="0" borderId="1" xfId="1" applyNumberFormat="1" applyFont="1" applyFill="1" applyBorder="1" applyAlignment="1">
      <alignment horizontal="center" vertical="center" wrapText="1"/>
    </xf>
    <xf numFmtId="2" fontId="23" fillId="0" borderId="1" xfId="1" applyNumberFormat="1" applyFont="1" applyFill="1" applyBorder="1" applyAlignment="1">
      <alignment horizontal="right" vertical="center" wrapText="1"/>
    </xf>
    <xf numFmtId="2" fontId="23" fillId="0" borderId="1" xfId="0" applyNumberFormat="1" applyFont="1" applyFill="1" applyBorder="1" applyAlignment="1">
      <alignment horizontal="right"/>
    </xf>
    <xf numFmtId="2" fontId="42" fillId="2" borderId="1" xfId="1" applyNumberFormat="1" applyFont="1" applyFill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2" fontId="35" fillId="2" borderId="1" xfId="1" applyNumberFormat="1" applyFont="1" applyFill="1" applyBorder="1" applyAlignment="1">
      <alignment vertical="top" wrapText="1"/>
    </xf>
    <xf numFmtId="2" fontId="8" fillId="0" borderId="1" xfId="1" applyNumberFormat="1" applyFont="1" applyBorder="1" applyAlignment="1">
      <alignment vertical="top"/>
    </xf>
    <xf numFmtId="2" fontId="23" fillId="0" borderId="1" xfId="0" applyNumberFormat="1" applyFont="1" applyBorder="1" applyAlignment="1">
      <alignment vertical="top"/>
    </xf>
    <xf numFmtId="2" fontId="8" fillId="0" borderId="1" xfId="1" applyNumberFormat="1" applyFont="1" applyBorder="1" applyAlignment="1">
      <alignment horizontal="right"/>
    </xf>
    <xf numFmtId="2" fontId="42" fillId="0" borderId="1" xfId="1" applyNumberFormat="1" applyFont="1" applyBorder="1" applyAlignment="1">
      <alignment horizontal="right" vertical="center" wrapText="1"/>
    </xf>
    <xf numFmtId="2" fontId="35" fillId="2" borderId="1" xfId="1" applyNumberFormat="1" applyFont="1" applyFill="1" applyBorder="1" applyAlignment="1">
      <alignment horizontal="right"/>
    </xf>
    <xf numFmtId="2" fontId="41" fillId="0" borderId="1" xfId="0" applyNumberFormat="1" applyFont="1" applyBorder="1"/>
    <xf numFmtId="0" fontId="37" fillId="0" borderId="0" xfId="0" applyFont="1"/>
    <xf numFmtId="2" fontId="16" fillId="0" borderId="1" xfId="1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Border="1" applyAlignment="1"/>
    <xf numFmtId="0" fontId="7" fillId="0" borderId="0" xfId="1" applyFont="1" applyBorder="1" applyAlignment="1">
      <alignment horizontal="center"/>
    </xf>
    <xf numFmtId="0" fontId="11" fillId="0" borderId="2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2" fontId="12" fillId="2" borderId="2" xfId="1" applyNumberFormat="1" applyFont="1" applyFill="1" applyBorder="1" applyAlignment="1">
      <alignment horizontal="center" vertical="center" wrapText="1"/>
    </xf>
    <xf numFmtId="2" fontId="12" fillId="2" borderId="4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 3" xfId="1" xr:uid="{00000000-0005-0000-0000-000002000000}"/>
    <cellStyle name="Обычн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0"/>
  <sheetViews>
    <sheetView tabSelected="1" workbookViewId="0"/>
  </sheetViews>
  <sheetFormatPr defaultRowHeight="15" x14ac:dyDescent="0.25"/>
  <cols>
    <col min="1" max="1" width="7.5703125" style="121" customWidth="1"/>
    <col min="2" max="2" width="25.85546875" customWidth="1"/>
    <col min="3" max="3" width="19" customWidth="1"/>
    <col min="4" max="4" width="16" customWidth="1"/>
    <col min="5" max="5" width="7.42578125" customWidth="1"/>
    <col min="6" max="6" width="18.28515625" customWidth="1"/>
    <col min="7" max="7" width="8.42578125" customWidth="1"/>
    <col min="8" max="8" width="11.42578125" customWidth="1"/>
    <col min="9" max="9" width="10.5703125" customWidth="1"/>
    <col min="10" max="10" width="11.7109375" customWidth="1"/>
    <col min="11" max="11" width="9.28515625" bestFit="1" customWidth="1"/>
    <col min="12" max="12" width="9.5703125" bestFit="1" customWidth="1"/>
  </cols>
  <sheetData>
    <row r="1" spans="1:12" ht="15.75" x14ac:dyDescent="0.25">
      <c r="A1" s="99"/>
      <c r="B1" s="215"/>
      <c r="C1" s="215"/>
      <c r="D1" s="215"/>
      <c r="E1" s="215"/>
      <c r="F1" s="215"/>
      <c r="G1" s="215"/>
      <c r="H1" s="295" t="s">
        <v>667</v>
      </c>
      <c r="I1" s="295"/>
      <c r="J1" s="295"/>
      <c r="K1" s="295"/>
      <c r="L1" s="295"/>
    </row>
    <row r="2" spans="1:12" x14ac:dyDescent="0.25">
      <c r="A2" s="294" t="s">
        <v>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4" spans="1:12" ht="15.75" x14ac:dyDescent="0.25">
      <c r="A4" s="293" t="s">
        <v>14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</row>
    <row r="5" spans="1:12" ht="15.75" x14ac:dyDescent="0.25">
      <c r="A5" s="292" t="s">
        <v>420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16.25" customHeight="1" x14ac:dyDescent="0.25">
      <c r="A6" s="100" t="s">
        <v>2</v>
      </c>
      <c r="B6" s="11" t="s">
        <v>15</v>
      </c>
      <c r="C6" s="11" t="s">
        <v>16</v>
      </c>
      <c r="D6" s="11" t="s">
        <v>5</v>
      </c>
      <c r="E6" s="11" t="s">
        <v>6</v>
      </c>
      <c r="F6" s="11" t="s">
        <v>438</v>
      </c>
      <c r="G6" s="10" t="s">
        <v>17</v>
      </c>
      <c r="H6" s="134" t="s">
        <v>451</v>
      </c>
      <c r="I6" s="134" t="s">
        <v>771</v>
      </c>
      <c r="J6" s="253" t="s">
        <v>772</v>
      </c>
      <c r="K6" s="136" t="s">
        <v>447</v>
      </c>
      <c r="L6" s="136" t="s">
        <v>448</v>
      </c>
    </row>
    <row r="7" spans="1:12" ht="16.5" customHeight="1" x14ac:dyDescent="0.25">
      <c r="A7" s="131" t="s">
        <v>456</v>
      </c>
      <c r="B7" s="132" t="s">
        <v>20</v>
      </c>
      <c r="C7" s="133" t="s">
        <v>21</v>
      </c>
      <c r="D7" s="85"/>
      <c r="E7" s="85"/>
      <c r="F7" s="85"/>
      <c r="G7" s="84" t="s">
        <v>19</v>
      </c>
      <c r="H7" s="211">
        <v>1000</v>
      </c>
      <c r="I7" s="74"/>
      <c r="J7" s="14"/>
      <c r="K7" s="93"/>
      <c r="L7" s="93"/>
    </row>
    <row r="8" spans="1:12" x14ac:dyDescent="0.25">
      <c r="A8" s="98" t="s">
        <v>453</v>
      </c>
      <c r="B8" s="75" t="s">
        <v>20</v>
      </c>
      <c r="C8" s="76" t="s">
        <v>21</v>
      </c>
      <c r="D8" s="77" t="s">
        <v>22</v>
      </c>
      <c r="E8" s="76">
        <v>2009</v>
      </c>
      <c r="F8" s="20" t="s">
        <v>410</v>
      </c>
      <c r="G8" s="76"/>
      <c r="H8" s="204"/>
      <c r="I8" s="259">
        <v>10</v>
      </c>
      <c r="J8" s="254">
        <f t="shared" ref="J8:J9" si="0">SUM(I8*1.21)</f>
        <v>12.1</v>
      </c>
      <c r="K8" s="254">
        <f t="shared" ref="K8:K9" si="1">SUM(I8*12*3)</f>
        <v>360</v>
      </c>
      <c r="L8" s="254">
        <f t="shared" ref="L8:L9" si="2">SUM(J8*12*3)</f>
        <v>435.59999999999997</v>
      </c>
    </row>
    <row r="9" spans="1:12" ht="18.75" customHeight="1" x14ac:dyDescent="0.25">
      <c r="A9" s="101" t="s">
        <v>454</v>
      </c>
      <c r="B9" s="13" t="s">
        <v>20</v>
      </c>
      <c r="C9" s="14" t="s">
        <v>21</v>
      </c>
      <c r="D9" s="15" t="s">
        <v>23</v>
      </c>
      <c r="E9" s="14">
        <v>2009</v>
      </c>
      <c r="F9" s="20" t="s">
        <v>410</v>
      </c>
      <c r="G9" s="14"/>
      <c r="H9" s="204"/>
      <c r="I9" s="259">
        <v>10</v>
      </c>
      <c r="J9" s="254">
        <f t="shared" si="0"/>
        <v>12.1</v>
      </c>
      <c r="K9" s="254">
        <f t="shared" si="1"/>
        <v>360</v>
      </c>
      <c r="L9" s="254">
        <f t="shared" si="2"/>
        <v>435.59999999999997</v>
      </c>
    </row>
    <row r="10" spans="1:12" ht="14.25" customHeight="1" x14ac:dyDescent="0.25">
      <c r="A10" s="101"/>
      <c r="B10" s="16" t="s">
        <v>455</v>
      </c>
      <c r="C10" s="14"/>
      <c r="D10" s="15"/>
      <c r="E10" s="14"/>
      <c r="F10" s="20" t="s">
        <v>12</v>
      </c>
      <c r="G10" s="14"/>
      <c r="H10" s="205"/>
      <c r="I10" s="268">
        <f t="shared" ref="I10:L10" si="3">SUM(I8:I9)</f>
        <v>20</v>
      </c>
      <c r="J10" s="274">
        <f t="shared" si="3"/>
        <v>24.2</v>
      </c>
      <c r="K10" s="274">
        <f t="shared" si="3"/>
        <v>720</v>
      </c>
      <c r="L10" s="274">
        <f t="shared" si="3"/>
        <v>871.19999999999993</v>
      </c>
    </row>
    <row r="11" spans="1:12" s="126" customFormat="1" ht="33.75" customHeight="1" x14ac:dyDescent="0.25">
      <c r="A11" s="138" t="s">
        <v>457</v>
      </c>
      <c r="B11" s="21" t="s">
        <v>24</v>
      </c>
      <c r="C11" s="123" t="s">
        <v>25</v>
      </c>
      <c r="D11" s="156" t="s">
        <v>26</v>
      </c>
      <c r="E11" s="123">
        <v>2009</v>
      </c>
      <c r="F11" s="123" t="s">
        <v>410</v>
      </c>
      <c r="G11" s="123" t="s">
        <v>19</v>
      </c>
      <c r="H11" s="206">
        <v>300</v>
      </c>
      <c r="I11" s="258">
        <v>10</v>
      </c>
      <c r="J11" s="255">
        <f t="shared" ref="J11" si="4">SUM(I11*1.21)</f>
        <v>12.1</v>
      </c>
      <c r="K11" s="255">
        <f t="shared" ref="K11" si="5">SUM(I11*12*3)</f>
        <v>360</v>
      </c>
      <c r="L11" s="255">
        <f t="shared" ref="L11" si="6">SUM(J11*12*3)</f>
        <v>435.59999999999997</v>
      </c>
    </row>
    <row r="12" spans="1:12" ht="18" customHeight="1" x14ac:dyDescent="0.25">
      <c r="A12" s="138" t="s">
        <v>458</v>
      </c>
      <c r="B12" s="21" t="s">
        <v>27</v>
      </c>
      <c r="C12" s="123" t="s">
        <v>442</v>
      </c>
      <c r="D12" s="86"/>
      <c r="E12" s="20"/>
      <c r="F12" s="20" t="s">
        <v>410</v>
      </c>
      <c r="G12" s="20" t="s">
        <v>19</v>
      </c>
      <c r="H12" s="207">
        <v>1500</v>
      </c>
      <c r="I12" s="257"/>
      <c r="J12" s="93"/>
      <c r="K12" s="93"/>
      <c r="L12" s="93"/>
    </row>
    <row r="13" spans="1:12" ht="18" customHeight="1" x14ac:dyDescent="0.25">
      <c r="A13" s="101" t="s">
        <v>459</v>
      </c>
      <c r="B13" s="13" t="s">
        <v>27</v>
      </c>
      <c r="C13" s="14" t="s">
        <v>443</v>
      </c>
      <c r="D13" s="14">
        <v>15136</v>
      </c>
      <c r="E13" s="14">
        <v>2009</v>
      </c>
      <c r="F13" s="20" t="s">
        <v>410</v>
      </c>
      <c r="G13" s="14"/>
      <c r="H13" s="204"/>
      <c r="I13" s="259">
        <v>10</v>
      </c>
      <c r="J13" s="254">
        <f t="shared" ref="J13:J15" si="7">SUM(I13*1.21)</f>
        <v>12.1</v>
      </c>
      <c r="K13" s="254">
        <f t="shared" ref="K13:K15" si="8">SUM(I13*12*3)</f>
        <v>360</v>
      </c>
      <c r="L13" s="254">
        <f t="shared" ref="L13:L15" si="9">SUM(J13*12*3)</f>
        <v>435.59999999999997</v>
      </c>
    </row>
    <row r="14" spans="1:12" ht="18" customHeight="1" x14ac:dyDescent="0.25">
      <c r="A14" s="101" t="s">
        <v>460</v>
      </c>
      <c r="B14" s="13" t="s">
        <v>27</v>
      </c>
      <c r="C14" s="14" t="s">
        <v>444</v>
      </c>
      <c r="D14" s="14">
        <v>29670</v>
      </c>
      <c r="E14" s="14">
        <v>2009</v>
      </c>
      <c r="F14" s="20" t="s">
        <v>410</v>
      </c>
      <c r="G14" s="14"/>
      <c r="H14" s="204"/>
      <c r="I14" s="259">
        <v>10</v>
      </c>
      <c r="J14" s="254">
        <f t="shared" si="7"/>
        <v>12.1</v>
      </c>
      <c r="K14" s="254">
        <f t="shared" si="8"/>
        <v>360</v>
      </c>
      <c r="L14" s="254">
        <f t="shared" si="9"/>
        <v>435.59999999999997</v>
      </c>
    </row>
    <row r="15" spans="1:12" ht="18" customHeight="1" x14ac:dyDescent="0.25">
      <c r="A15" s="101" t="s">
        <v>461</v>
      </c>
      <c r="B15" s="13" t="s">
        <v>27</v>
      </c>
      <c r="C15" s="14" t="s">
        <v>444</v>
      </c>
      <c r="D15" s="14">
        <v>29674</v>
      </c>
      <c r="E15" s="14">
        <v>2009</v>
      </c>
      <c r="F15" s="20" t="s">
        <v>410</v>
      </c>
      <c r="G15" s="14"/>
      <c r="H15" s="204"/>
      <c r="I15" s="259">
        <v>10</v>
      </c>
      <c r="J15" s="254">
        <f t="shared" si="7"/>
        <v>12.1</v>
      </c>
      <c r="K15" s="254">
        <f t="shared" si="8"/>
        <v>360</v>
      </c>
      <c r="L15" s="254">
        <f t="shared" si="9"/>
        <v>435.59999999999997</v>
      </c>
    </row>
    <row r="16" spans="1:12" ht="18" customHeight="1" x14ac:dyDescent="0.25">
      <c r="A16" s="101"/>
      <c r="B16" s="16" t="s">
        <v>462</v>
      </c>
      <c r="C16" s="14"/>
      <c r="D16" s="14"/>
      <c r="E16" s="14"/>
      <c r="F16" s="20" t="s">
        <v>12</v>
      </c>
      <c r="G16" s="14"/>
      <c r="H16" s="205"/>
      <c r="I16" s="281">
        <f t="shared" ref="I16:L16" si="10">SUM(I13:I15)</f>
        <v>30</v>
      </c>
      <c r="J16" s="282">
        <f t="shared" si="10"/>
        <v>36.299999999999997</v>
      </c>
      <c r="K16" s="283">
        <f t="shared" si="10"/>
        <v>1080</v>
      </c>
      <c r="L16" s="283">
        <f t="shared" si="10"/>
        <v>1306.8</v>
      </c>
    </row>
    <row r="17" spans="1:12" s="126" customFormat="1" ht="33.75" customHeight="1" x14ac:dyDescent="0.25">
      <c r="A17" s="138" t="s">
        <v>463</v>
      </c>
      <c r="B17" s="21" t="s">
        <v>28</v>
      </c>
      <c r="C17" s="123" t="s">
        <v>29</v>
      </c>
      <c r="D17" s="156" t="s">
        <v>30</v>
      </c>
      <c r="E17" s="125">
        <v>2005</v>
      </c>
      <c r="F17" s="123" t="s">
        <v>410</v>
      </c>
      <c r="G17" s="123" t="s">
        <v>31</v>
      </c>
      <c r="H17" s="207">
        <v>500</v>
      </c>
      <c r="I17" s="257">
        <v>3.5</v>
      </c>
      <c r="J17" s="256">
        <f t="shared" ref="J17" si="11">SUM(I17*1.21)</f>
        <v>4.2349999999999994</v>
      </c>
      <c r="K17" s="256">
        <f t="shared" ref="K17" si="12">SUM(I17*12*3)</f>
        <v>126</v>
      </c>
      <c r="L17" s="256">
        <f t="shared" ref="L17" si="13">SUM(J17*12*3)</f>
        <v>152.45999999999998</v>
      </c>
    </row>
    <row r="18" spans="1:12" ht="19.5" customHeight="1" x14ac:dyDescent="0.25">
      <c r="A18" s="138" t="s">
        <v>464</v>
      </c>
      <c r="B18" s="21" t="s">
        <v>32</v>
      </c>
      <c r="C18" s="123" t="s">
        <v>33</v>
      </c>
      <c r="D18" s="86"/>
      <c r="E18" s="22"/>
      <c r="F18" s="20" t="s">
        <v>12</v>
      </c>
      <c r="G18" s="20" t="s">
        <v>19</v>
      </c>
      <c r="H18" s="207">
        <v>2000</v>
      </c>
      <c r="I18" s="257"/>
      <c r="J18" s="63"/>
      <c r="K18" s="93"/>
      <c r="L18" s="93"/>
    </row>
    <row r="19" spans="1:12" ht="15.75" customHeight="1" x14ac:dyDescent="0.25">
      <c r="A19" s="101" t="s">
        <v>465</v>
      </c>
      <c r="B19" s="13" t="s">
        <v>32</v>
      </c>
      <c r="C19" s="14" t="s">
        <v>33</v>
      </c>
      <c r="D19" s="15" t="s">
        <v>34</v>
      </c>
      <c r="E19" s="14">
        <v>2009</v>
      </c>
      <c r="F19" s="20" t="s">
        <v>410</v>
      </c>
      <c r="G19" s="14"/>
      <c r="H19" s="163"/>
      <c r="I19" s="259">
        <v>10</v>
      </c>
      <c r="J19" s="254">
        <f t="shared" ref="J19:J22" si="14">SUM(I19*1.21)</f>
        <v>12.1</v>
      </c>
      <c r="K19" s="254">
        <f t="shared" ref="K19:K22" si="15">SUM(I19*12*3)</f>
        <v>360</v>
      </c>
      <c r="L19" s="254">
        <f t="shared" ref="L19:L22" si="16">SUM(J19*12*3)</f>
        <v>435.59999999999997</v>
      </c>
    </row>
    <row r="20" spans="1:12" x14ac:dyDescent="0.25">
      <c r="A20" s="101" t="s">
        <v>466</v>
      </c>
      <c r="B20" s="13" t="s">
        <v>32</v>
      </c>
      <c r="C20" s="14" t="s">
        <v>33</v>
      </c>
      <c r="D20" s="15" t="s">
        <v>35</v>
      </c>
      <c r="E20" s="14">
        <v>2009</v>
      </c>
      <c r="F20" s="20" t="s">
        <v>410</v>
      </c>
      <c r="G20" s="14"/>
      <c r="H20" s="163"/>
      <c r="I20" s="259">
        <v>10</v>
      </c>
      <c r="J20" s="254">
        <f t="shared" si="14"/>
        <v>12.1</v>
      </c>
      <c r="K20" s="254">
        <f t="shared" si="15"/>
        <v>360</v>
      </c>
      <c r="L20" s="254">
        <f t="shared" si="16"/>
        <v>435.59999999999997</v>
      </c>
    </row>
    <row r="21" spans="1:12" x14ac:dyDescent="0.25">
      <c r="A21" s="101" t="s">
        <v>467</v>
      </c>
      <c r="B21" s="13" t="s">
        <v>32</v>
      </c>
      <c r="C21" s="14" t="s">
        <v>33</v>
      </c>
      <c r="D21" s="15" t="s">
        <v>36</v>
      </c>
      <c r="E21" s="14">
        <v>2009</v>
      </c>
      <c r="F21" s="20" t="s">
        <v>410</v>
      </c>
      <c r="G21" s="14"/>
      <c r="H21" s="163"/>
      <c r="I21" s="259">
        <v>10</v>
      </c>
      <c r="J21" s="254">
        <f t="shared" si="14"/>
        <v>12.1</v>
      </c>
      <c r="K21" s="254">
        <f t="shared" si="15"/>
        <v>360</v>
      </c>
      <c r="L21" s="254">
        <f t="shared" si="16"/>
        <v>435.59999999999997</v>
      </c>
    </row>
    <row r="22" spans="1:12" ht="19.5" customHeight="1" x14ac:dyDescent="0.25">
      <c r="A22" s="101" t="s">
        <v>468</v>
      </c>
      <c r="B22" s="13" t="s">
        <v>32</v>
      </c>
      <c r="C22" s="14" t="s">
        <v>33</v>
      </c>
      <c r="D22" s="15" t="s">
        <v>37</v>
      </c>
      <c r="E22" s="14">
        <v>2009</v>
      </c>
      <c r="F22" s="20" t="s">
        <v>410</v>
      </c>
      <c r="G22" s="14"/>
      <c r="H22" s="163"/>
      <c r="I22" s="259">
        <v>10</v>
      </c>
      <c r="J22" s="254">
        <f t="shared" si="14"/>
        <v>12.1</v>
      </c>
      <c r="K22" s="254">
        <f t="shared" si="15"/>
        <v>360</v>
      </c>
      <c r="L22" s="254">
        <f t="shared" si="16"/>
        <v>435.59999999999997</v>
      </c>
    </row>
    <row r="23" spans="1:12" ht="15" customHeight="1" x14ac:dyDescent="0.25">
      <c r="A23" s="101"/>
      <c r="B23" s="16" t="s">
        <v>469</v>
      </c>
      <c r="C23" s="14"/>
      <c r="D23" s="15"/>
      <c r="E23" s="14"/>
      <c r="F23" s="20" t="s">
        <v>12</v>
      </c>
      <c r="G23" s="14"/>
      <c r="H23" s="205"/>
      <c r="I23" s="268">
        <f t="shared" ref="I23:L23" si="17">SUM(I19:I22)</f>
        <v>40</v>
      </c>
      <c r="J23" s="284">
        <f t="shared" si="17"/>
        <v>48.4</v>
      </c>
      <c r="K23" s="270">
        <f t="shared" si="17"/>
        <v>1440</v>
      </c>
      <c r="L23" s="270">
        <f t="shared" si="17"/>
        <v>1742.3999999999999</v>
      </c>
    </row>
    <row r="24" spans="1:12" ht="18" customHeight="1" x14ac:dyDescent="0.25">
      <c r="A24" s="138" t="s">
        <v>470</v>
      </c>
      <c r="B24" s="21" t="s">
        <v>38</v>
      </c>
      <c r="C24" s="123" t="s">
        <v>39</v>
      </c>
      <c r="D24" s="86" t="s">
        <v>40</v>
      </c>
      <c r="E24" s="22">
        <v>2005</v>
      </c>
      <c r="F24" s="20" t="s">
        <v>410</v>
      </c>
      <c r="G24" s="20" t="s">
        <v>31</v>
      </c>
      <c r="H24" s="205">
        <v>500</v>
      </c>
      <c r="I24" s="257">
        <v>3.5</v>
      </c>
      <c r="J24" s="255">
        <f t="shared" ref="J24:J25" si="18">SUM(I24*1.21)</f>
        <v>4.2349999999999994</v>
      </c>
      <c r="K24" s="255">
        <f t="shared" ref="K24:K25" si="19">SUM(I24*12*3)</f>
        <v>126</v>
      </c>
      <c r="L24" s="255">
        <f t="shared" ref="L24:L25" si="20">SUM(J24*12*3)</f>
        <v>152.45999999999998</v>
      </c>
    </row>
    <row r="25" spans="1:12" ht="30" customHeight="1" x14ac:dyDescent="0.25">
      <c r="A25" s="138" t="s">
        <v>471</v>
      </c>
      <c r="B25" s="21" t="s">
        <v>41</v>
      </c>
      <c r="C25" s="123" t="s">
        <v>42</v>
      </c>
      <c r="D25" s="86" t="s">
        <v>43</v>
      </c>
      <c r="E25" s="20">
        <v>2009</v>
      </c>
      <c r="F25" s="20" t="s">
        <v>410</v>
      </c>
      <c r="G25" s="20" t="s">
        <v>19</v>
      </c>
      <c r="H25" s="205">
        <v>500</v>
      </c>
      <c r="I25" s="258">
        <v>10</v>
      </c>
      <c r="J25" s="255">
        <f t="shared" si="18"/>
        <v>12.1</v>
      </c>
      <c r="K25" s="255">
        <f t="shared" si="19"/>
        <v>360</v>
      </c>
      <c r="L25" s="255">
        <f t="shared" si="20"/>
        <v>435.59999999999997</v>
      </c>
    </row>
    <row r="26" spans="1:12" ht="30.75" customHeight="1" x14ac:dyDescent="0.25">
      <c r="A26" s="138" t="s">
        <v>472</v>
      </c>
      <c r="B26" s="21" t="s">
        <v>44</v>
      </c>
      <c r="C26" s="123" t="s">
        <v>45</v>
      </c>
      <c r="D26" s="20">
        <v>8472</v>
      </c>
      <c r="E26" s="22">
        <v>1995</v>
      </c>
      <c r="F26" s="20" t="s">
        <v>410</v>
      </c>
      <c r="G26" s="20" t="s">
        <v>31</v>
      </c>
      <c r="H26" s="205">
        <v>100</v>
      </c>
      <c r="I26" s="258">
        <v>5</v>
      </c>
      <c r="J26" s="255">
        <f t="shared" ref="J26" si="21">SUM(I26*1.21)</f>
        <v>6.05</v>
      </c>
      <c r="K26" s="255">
        <f t="shared" ref="K26" si="22">SUM(I26*12*3)</f>
        <v>180</v>
      </c>
      <c r="L26" s="255">
        <f t="shared" ref="L26" si="23">SUM(J26*12*3)</f>
        <v>217.79999999999998</v>
      </c>
    </row>
    <row r="27" spans="1:12" ht="29.25" customHeight="1" x14ac:dyDescent="0.25">
      <c r="A27" s="138" t="s">
        <v>473</v>
      </c>
      <c r="B27" s="21" t="s">
        <v>46</v>
      </c>
      <c r="C27" s="123" t="s">
        <v>47</v>
      </c>
      <c r="D27" s="20">
        <v>5100624</v>
      </c>
      <c r="E27" s="22">
        <v>2005</v>
      </c>
      <c r="F27" s="20" t="s">
        <v>410</v>
      </c>
      <c r="G27" s="20" t="s">
        <v>31</v>
      </c>
      <c r="H27" s="205">
        <v>200</v>
      </c>
      <c r="I27" s="258">
        <v>4</v>
      </c>
      <c r="J27" s="255">
        <f t="shared" ref="J27" si="24">SUM(I27*1.21)</f>
        <v>4.84</v>
      </c>
      <c r="K27" s="255">
        <f t="shared" ref="K27" si="25">SUM(I27*12*3)</f>
        <v>144</v>
      </c>
      <c r="L27" s="255">
        <f t="shared" ref="L27" si="26">SUM(J27*12*3)</f>
        <v>174.24</v>
      </c>
    </row>
    <row r="28" spans="1:12" ht="17.25" customHeight="1" x14ac:dyDescent="0.25">
      <c r="A28" s="138" t="s">
        <v>474</v>
      </c>
      <c r="B28" s="21" t="s">
        <v>48</v>
      </c>
      <c r="C28" s="123" t="s">
        <v>49</v>
      </c>
      <c r="D28" s="20" t="s">
        <v>50</v>
      </c>
      <c r="E28" s="20">
        <v>2009</v>
      </c>
      <c r="F28" s="20" t="s">
        <v>410</v>
      </c>
      <c r="G28" s="20" t="s">
        <v>31</v>
      </c>
      <c r="H28" s="205">
        <v>1000</v>
      </c>
      <c r="I28" s="258">
        <v>4</v>
      </c>
      <c r="J28" s="255">
        <f t="shared" ref="J28:J32" si="27">SUM(I28*1.21)</f>
        <v>4.84</v>
      </c>
      <c r="K28" s="255">
        <f t="shared" ref="K28:K32" si="28">SUM(I28*12*3)</f>
        <v>144</v>
      </c>
      <c r="L28" s="255">
        <f t="shared" ref="L28:L32" si="29">SUM(J28*12*3)</f>
        <v>174.24</v>
      </c>
    </row>
    <row r="29" spans="1:12" ht="17.25" customHeight="1" x14ac:dyDescent="0.25">
      <c r="A29" s="138" t="s">
        <v>475</v>
      </c>
      <c r="B29" s="21" t="s">
        <v>51</v>
      </c>
      <c r="C29" s="123" t="s">
        <v>52</v>
      </c>
      <c r="D29" s="20" t="s">
        <v>53</v>
      </c>
      <c r="E29" s="20">
        <v>2009</v>
      </c>
      <c r="F29" s="20" t="s">
        <v>410</v>
      </c>
      <c r="G29" s="20" t="s">
        <v>31</v>
      </c>
      <c r="H29" s="205">
        <v>1000</v>
      </c>
      <c r="I29" s="258">
        <v>6</v>
      </c>
      <c r="J29" s="255">
        <f t="shared" si="27"/>
        <v>7.26</v>
      </c>
      <c r="K29" s="255">
        <f t="shared" si="28"/>
        <v>216</v>
      </c>
      <c r="L29" s="255">
        <f t="shared" si="29"/>
        <v>261.36</v>
      </c>
    </row>
    <row r="30" spans="1:12" ht="18" customHeight="1" x14ac:dyDescent="0.25">
      <c r="A30" s="138" t="s">
        <v>476</v>
      </c>
      <c r="B30" s="21" t="s">
        <v>54</v>
      </c>
      <c r="C30" s="123" t="s">
        <v>55</v>
      </c>
      <c r="D30" s="20" t="s">
        <v>56</v>
      </c>
      <c r="E30" s="20">
        <v>2009</v>
      </c>
      <c r="F30" s="20" t="s">
        <v>410</v>
      </c>
      <c r="G30" s="20" t="s">
        <v>31</v>
      </c>
      <c r="H30" s="205">
        <v>3000</v>
      </c>
      <c r="I30" s="258">
        <v>4</v>
      </c>
      <c r="J30" s="255">
        <f t="shared" si="27"/>
        <v>4.84</v>
      </c>
      <c r="K30" s="255">
        <f t="shared" si="28"/>
        <v>144</v>
      </c>
      <c r="L30" s="255">
        <f t="shared" si="29"/>
        <v>174.24</v>
      </c>
    </row>
    <row r="31" spans="1:12" ht="17.25" customHeight="1" x14ac:dyDescent="0.25">
      <c r="A31" s="138" t="s">
        <v>477</v>
      </c>
      <c r="B31" s="21" t="s">
        <v>57</v>
      </c>
      <c r="C31" s="123" t="s">
        <v>58</v>
      </c>
      <c r="D31" s="14">
        <v>2750</v>
      </c>
      <c r="E31" s="12">
        <v>7989</v>
      </c>
      <c r="F31" s="20" t="s">
        <v>410</v>
      </c>
      <c r="G31" s="20" t="s">
        <v>31</v>
      </c>
      <c r="H31" s="205">
        <v>80</v>
      </c>
      <c r="I31" s="258">
        <v>6</v>
      </c>
      <c r="J31" s="255">
        <f t="shared" si="27"/>
        <v>7.26</v>
      </c>
      <c r="K31" s="255">
        <f t="shared" si="28"/>
        <v>216</v>
      </c>
      <c r="L31" s="255">
        <f t="shared" si="29"/>
        <v>261.36</v>
      </c>
    </row>
    <row r="32" spans="1:12" ht="15.75" customHeight="1" x14ac:dyDescent="0.25">
      <c r="A32" s="138" t="s">
        <v>478</v>
      </c>
      <c r="B32" s="21" t="s">
        <v>57</v>
      </c>
      <c r="C32" s="123" t="s">
        <v>58</v>
      </c>
      <c r="D32" s="14">
        <v>604</v>
      </c>
      <c r="E32" s="12">
        <v>1984</v>
      </c>
      <c r="F32" s="20" t="s">
        <v>410</v>
      </c>
      <c r="G32" s="20" t="s">
        <v>31</v>
      </c>
      <c r="H32" s="205">
        <v>80</v>
      </c>
      <c r="I32" s="258">
        <v>6</v>
      </c>
      <c r="J32" s="255">
        <f t="shared" si="27"/>
        <v>7.26</v>
      </c>
      <c r="K32" s="255">
        <f t="shared" si="28"/>
        <v>216</v>
      </c>
      <c r="L32" s="255">
        <f t="shared" si="29"/>
        <v>261.36</v>
      </c>
    </row>
    <row r="33" spans="1:12" ht="17.25" customHeight="1" x14ac:dyDescent="0.25">
      <c r="A33" s="138" t="s">
        <v>479</v>
      </c>
      <c r="B33" s="21" t="s">
        <v>57</v>
      </c>
      <c r="C33" s="123" t="s">
        <v>59</v>
      </c>
      <c r="D33" s="14"/>
      <c r="E33" s="12"/>
      <c r="F33" s="20" t="s">
        <v>410</v>
      </c>
      <c r="G33" s="20" t="s">
        <v>31</v>
      </c>
      <c r="H33" s="207">
        <v>1000</v>
      </c>
      <c r="I33" s="17"/>
      <c r="J33" s="63"/>
      <c r="K33" s="93"/>
      <c r="L33" s="93"/>
    </row>
    <row r="34" spans="1:12" ht="17.25" customHeight="1" x14ac:dyDescent="0.25">
      <c r="A34" s="101" t="s">
        <v>480</v>
      </c>
      <c r="B34" s="13" t="s">
        <v>57</v>
      </c>
      <c r="C34" s="14" t="s">
        <v>59</v>
      </c>
      <c r="D34" s="14" t="s">
        <v>60</v>
      </c>
      <c r="E34" s="12">
        <v>2005</v>
      </c>
      <c r="F34" s="20" t="s">
        <v>410</v>
      </c>
      <c r="G34" s="14"/>
      <c r="H34" s="205"/>
      <c r="I34" s="261">
        <v>6</v>
      </c>
      <c r="J34" s="254">
        <f t="shared" ref="J34:J35" si="30">SUM(I34*1.21)</f>
        <v>7.26</v>
      </c>
      <c r="K34" s="254">
        <f t="shared" ref="K34:K35" si="31">SUM(I34*12*3)</f>
        <v>216</v>
      </c>
      <c r="L34" s="254">
        <f t="shared" ref="L34:L35" si="32">SUM(J34*12*3)</f>
        <v>261.36</v>
      </c>
    </row>
    <row r="35" spans="1:12" ht="18" customHeight="1" x14ac:dyDescent="0.25">
      <c r="A35" s="101" t="s">
        <v>481</v>
      </c>
      <c r="B35" s="13" t="s">
        <v>61</v>
      </c>
      <c r="C35" s="14" t="s">
        <v>62</v>
      </c>
      <c r="D35" s="14" t="s">
        <v>63</v>
      </c>
      <c r="E35" s="14">
        <v>2009</v>
      </c>
      <c r="F35" s="20" t="s">
        <v>410</v>
      </c>
      <c r="G35" s="14"/>
      <c r="H35" s="205"/>
      <c r="I35" s="261">
        <v>6</v>
      </c>
      <c r="J35" s="254">
        <f t="shared" si="30"/>
        <v>7.26</v>
      </c>
      <c r="K35" s="254">
        <f t="shared" si="31"/>
        <v>216</v>
      </c>
      <c r="L35" s="254">
        <f t="shared" si="32"/>
        <v>261.36</v>
      </c>
    </row>
    <row r="36" spans="1:12" ht="16.5" customHeight="1" x14ac:dyDescent="0.25">
      <c r="A36" s="101"/>
      <c r="B36" s="16" t="s">
        <v>482</v>
      </c>
      <c r="C36" s="14"/>
      <c r="D36" s="14"/>
      <c r="E36" s="12"/>
      <c r="F36" s="20" t="s">
        <v>12</v>
      </c>
      <c r="G36" s="14"/>
      <c r="H36" s="205"/>
      <c r="I36" s="278">
        <f t="shared" ref="I36:L36" si="33">SUM(I34:I35)</f>
        <v>12</v>
      </c>
      <c r="J36" s="279">
        <f t="shared" si="33"/>
        <v>14.52</v>
      </c>
      <c r="K36" s="280">
        <f t="shared" si="33"/>
        <v>432</v>
      </c>
      <c r="L36" s="280">
        <f t="shared" si="33"/>
        <v>522.72</v>
      </c>
    </row>
    <row r="37" spans="1:12" ht="33" customHeight="1" x14ac:dyDescent="0.25">
      <c r="A37" s="138" t="s">
        <v>483</v>
      </c>
      <c r="B37" s="21" t="s">
        <v>64</v>
      </c>
      <c r="C37" s="123" t="s">
        <v>65</v>
      </c>
      <c r="D37" s="20">
        <v>15464</v>
      </c>
      <c r="E37" s="22">
        <v>2001</v>
      </c>
      <c r="F37" s="20" t="s">
        <v>410</v>
      </c>
      <c r="G37" s="20" t="s">
        <v>31</v>
      </c>
      <c r="H37" s="205">
        <v>200</v>
      </c>
      <c r="I37" s="258">
        <v>6</v>
      </c>
      <c r="J37" s="255">
        <f t="shared" ref="J37:J40" si="34">SUM(I37*1.21)</f>
        <v>7.26</v>
      </c>
      <c r="K37" s="255">
        <f t="shared" ref="K37:K40" si="35">SUM(I37*12*3)</f>
        <v>216</v>
      </c>
      <c r="L37" s="255">
        <f t="shared" ref="L37:L40" si="36">SUM(J37*12*3)</f>
        <v>261.36</v>
      </c>
    </row>
    <row r="38" spans="1:12" ht="30" customHeight="1" x14ac:dyDescent="0.25">
      <c r="A38" s="138" t="s">
        <v>484</v>
      </c>
      <c r="B38" s="21" t="s">
        <v>66</v>
      </c>
      <c r="C38" s="123" t="s">
        <v>67</v>
      </c>
      <c r="D38" s="20">
        <v>559</v>
      </c>
      <c r="E38" s="22">
        <v>2007</v>
      </c>
      <c r="F38" s="20" t="s">
        <v>410</v>
      </c>
      <c r="G38" s="20" t="s">
        <v>31</v>
      </c>
      <c r="H38" s="205">
        <v>300</v>
      </c>
      <c r="I38" s="258">
        <v>6</v>
      </c>
      <c r="J38" s="255">
        <f t="shared" si="34"/>
        <v>7.26</v>
      </c>
      <c r="K38" s="255">
        <f t="shared" si="35"/>
        <v>216</v>
      </c>
      <c r="L38" s="255">
        <f t="shared" si="36"/>
        <v>261.36</v>
      </c>
    </row>
    <row r="39" spans="1:12" ht="30" customHeight="1" x14ac:dyDescent="0.25">
      <c r="A39" s="138" t="s">
        <v>485</v>
      </c>
      <c r="B39" s="21" t="s">
        <v>68</v>
      </c>
      <c r="C39" s="123" t="s">
        <v>69</v>
      </c>
      <c r="D39" s="20" t="s">
        <v>70</v>
      </c>
      <c r="E39" s="22">
        <v>1999</v>
      </c>
      <c r="F39" s="20" t="s">
        <v>410</v>
      </c>
      <c r="G39" s="20" t="s">
        <v>31</v>
      </c>
      <c r="H39" s="205">
        <v>300</v>
      </c>
      <c r="I39" s="258">
        <v>6</v>
      </c>
      <c r="J39" s="255">
        <f t="shared" si="34"/>
        <v>7.26</v>
      </c>
      <c r="K39" s="255">
        <f t="shared" si="35"/>
        <v>216</v>
      </c>
      <c r="L39" s="255">
        <f t="shared" si="36"/>
        <v>261.36</v>
      </c>
    </row>
    <row r="40" spans="1:12" ht="18" customHeight="1" x14ac:dyDescent="0.25">
      <c r="A40" s="138" t="s">
        <v>486</v>
      </c>
      <c r="B40" s="21" t="s">
        <v>71</v>
      </c>
      <c r="C40" s="123" t="s">
        <v>72</v>
      </c>
      <c r="D40" s="20">
        <v>3005</v>
      </c>
      <c r="E40" s="22">
        <v>1982</v>
      </c>
      <c r="F40" s="20" t="s">
        <v>410</v>
      </c>
      <c r="G40" s="20" t="s">
        <v>31</v>
      </c>
      <c r="H40" s="205">
        <v>500</v>
      </c>
      <c r="I40" s="258">
        <v>6</v>
      </c>
      <c r="J40" s="255">
        <f t="shared" si="34"/>
        <v>7.26</v>
      </c>
      <c r="K40" s="255">
        <f t="shared" si="35"/>
        <v>216</v>
      </c>
      <c r="L40" s="255">
        <f t="shared" si="36"/>
        <v>261.36</v>
      </c>
    </row>
    <row r="41" spans="1:12" ht="18" customHeight="1" x14ac:dyDescent="0.25">
      <c r="A41" s="138" t="s">
        <v>487</v>
      </c>
      <c r="B41" s="21" t="s">
        <v>71</v>
      </c>
      <c r="C41" s="123" t="s">
        <v>73</v>
      </c>
      <c r="D41" s="20" t="s">
        <v>74</v>
      </c>
      <c r="E41" s="22">
        <v>1998</v>
      </c>
      <c r="F41" s="20" t="s">
        <v>410</v>
      </c>
      <c r="G41" s="20" t="s">
        <v>31</v>
      </c>
      <c r="H41" s="205">
        <v>500</v>
      </c>
      <c r="I41" s="258">
        <v>6</v>
      </c>
      <c r="J41" s="255">
        <f t="shared" ref="J41" si="37">SUM(I41*1.21)</f>
        <v>7.26</v>
      </c>
      <c r="K41" s="255">
        <f t="shared" ref="K41" si="38">SUM(I41*12*3)</f>
        <v>216</v>
      </c>
      <c r="L41" s="255">
        <f t="shared" ref="L41" si="39">SUM(J41*12*3)</f>
        <v>261.36</v>
      </c>
    </row>
    <row r="42" spans="1:12" ht="18" customHeight="1" x14ac:dyDescent="0.25">
      <c r="A42" s="138" t="s">
        <v>488</v>
      </c>
      <c r="B42" s="21" t="s">
        <v>75</v>
      </c>
      <c r="C42" s="123" t="s">
        <v>76</v>
      </c>
      <c r="D42" s="86" t="s">
        <v>77</v>
      </c>
      <c r="E42" s="20">
        <v>2009</v>
      </c>
      <c r="F42" s="20" t="s">
        <v>410</v>
      </c>
      <c r="G42" s="20" t="s">
        <v>31</v>
      </c>
      <c r="H42" s="205">
        <v>1000</v>
      </c>
      <c r="I42" s="258">
        <v>8</v>
      </c>
      <c r="J42" s="255">
        <f t="shared" ref="J42:J43" si="40">SUM(I42*1.21)</f>
        <v>9.68</v>
      </c>
      <c r="K42" s="255">
        <f t="shared" ref="K42:K43" si="41">SUM(I42*12*3)</f>
        <v>288</v>
      </c>
      <c r="L42" s="255">
        <f t="shared" ref="L42:L43" si="42">SUM(J42*12*3)</f>
        <v>348.48</v>
      </c>
    </row>
    <row r="43" spans="1:12" ht="18" customHeight="1" x14ac:dyDescent="0.25">
      <c r="A43" s="138" t="s">
        <v>489</v>
      </c>
      <c r="B43" s="21" t="s">
        <v>78</v>
      </c>
      <c r="C43" s="123" t="s">
        <v>79</v>
      </c>
      <c r="D43" s="86" t="s">
        <v>80</v>
      </c>
      <c r="E43" s="20">
        <v>2009</v>
      </c>
      <c r="F43" s="20" t="s">
        <v>410</v>
      </c>
      <c r="G43" s="20" t="s">
        <v>31</v>
      </c>
      <c r="H43" s="205">
        <v>1000</v>
      </c>
      <c r="I43" s="258">
        <v>8</v>
      </c>
      <c r="J43" s="255">
        <f t="shared" si="40"/>
        <v>9.68</v>
      </c>
      <c r="K43" s="255">
        <f t="shared" si="41"/>
        <v>288</v>
      </c>
      <c r="L43" s="255">
        <f t="shared" si="42"/>
        <v>348.48</v>
      </c>
    </row>
    <row r="44" spans="1:12" ht="18" customHeight="1" x14ac:dyDescent="0.25">
      <c r="A44" s="138" t="s">
        <v>490</v>
      </c>
      <c r="B44" s="21" t="s">
        <v>81</v>
      </c>
      <c r="C44" s="123" t="s">
        <v>82</v>
      </c>
      <c r="D44" s="86"/>
      <c r="E44" s="20"/>
      <c r="F44" s="20" t="s">
        <v>12</v>
      </c>
      <c r="G44" s="20" t="s">
        <v>31</v>
      </c>
      <c r="H44" s="207">
        <v>2000</v>
      </c>
      <c r="I44" s="19"/>
      <c r="J44" s="46"/>
      <c r="K44" s="93"/>
      <c r="L44" s="93"/>
    </row>
    <row r="45" spans="1:12" ht="18" customHeight="1" x14ac:dyDescent="0.25">
      <c r="A45" s="101" t="s">
        <v>491</v>
      </c>
      <c r="B45" s="13" t="s">
        <v>81</v>
      </c>
      <c r="C45" s="14" t="s">
        <v>82</v>
      </c>
      <c r="D45" s="15" t="s">
        <v>83</v>
      </c>
      <c r="E45" s="14">
        <v>2009</v>
      </c>
      <c r="F45" s="20" t="s">
        <v>410</v>
      </c>
      <c r="G45" s="14"/>
      <c r="H45" s="205"/>
      <c r="I45" s="261">
        <v>8</v>
      </c>
      <c r="J45" s="254">
        <f t="shared" ref="J45:J46" si="43">SUM(I45*1.21)</f>
        <v>9.68</v>
      </c>
      <c r="K45" s="254">
        <f t="shared" ref="K45:K46" si="44">SUM(I45*12*3)</f>
        <v>288</v>
      </c>
      <c r="L45" s="254">
        <f t="shared" ref="L45:L46" si="45">SUM(J45*12*3)</f>
        <v>348.48</v>
      </c>
    </row>
    <row r="46" spans="1:12" ht="18" customHeight="1" x14ac:dyDescent="0.25">
      <c r="A46" s="101" t="s">
        <v>492</v>
      </c>
      <c r="B46" s="13" t="s">
        <v>81</v>
      </c>
      <c r="C46" s="14" t="s">
        <v>82</v>
      </c>
      <c r="D46" s="15" t="s">
        <v>84</v>
      </c>
      <c r="E46" s="14">
        <v>2009</v>
      </c>
      <c r="F46" s="20" t="s">
        <v>410</v>
      </c>
      <c r="G46" s="14"/>
      <c r="H46" s="205"/>
      <c r="I46" s="261">
        <v>8</v>
      </c>
      <c r="J46" s="254">
        <f t="shared" si="43"/>
        <v>9.68</v>
      </c>
      <c r="K46" s="254">
        <f t="shared" si="44"/>
        <v>288</v>
      </c>
      <c r="L46" s="254">
        <f t="shared" si="45"/>
        <v>348.48</v>
      </c>
    </row>
    <row r="47" spans="1:12" ht="18" customHeight="1" x14ac:dyDescent="0.25">
      <c r="A47" s="101"/>
      <c r="B47" s="16" t="s">
        <v>493</v>
      </c>
      <c r="C47" s="14"/>
      <c r="D47" s="15"/>
      <c r="E47" s="14"/>
      <c r="F47" s="20" t="s">
        <v>12</v>
      </c>
      <c r="G47" s="14"/>
      <c r="H47" s="205"/>
      <c r="I47" s="268">
        <f t="shared" ref="I47:L47" si="46">SUM(I45:I46)</f>
        <v>16</v>
      </c>
      <c r="J47" s="269">
        <f t="shared" si="46"/>
        <v>19.36</v>
      </c>
      <c r="K47" s="270">
        <f t="shared" si="46"/>
        <v>576</v>
      </c>
      <c r="L47" s="270">
        <f t="shared" si="46"/>
        <v>696.96</v>
      </c>
    </row>
    <row r="48" spans="1:12" s="126" customFormat="1" ht="27.75" customHeight="1" x14ac:dyDescent="0.25">
      <c r="A48" s="138" t="s">
        <v>494</v>
      </c>
      <c r="B48" s="21" t="s">
        <v>85</v>
      </c>
      <c r="C48" s="123" t="s">
        <v>86</v>
      </c>
      <c r="D48" s="156"/>
      <c r="E48" s="123"/>
      <c r="F48" s="123" t="s">
        <v>12</v>
      </c>
      <c r="G48" s="123" t="s">
        <v>31</v>
      </c>
      <c r="H48" s="207">
        <v>2000</v>
      </c>
      <c r="I48" s="19"/>
      <c r="J48" s="51"/>
      <c r="K48" s="145"/>
      <c r="L48" s="145"/>
    </row>
    <row r="49" spans="1:12" ht="18" customHeight="1" x14ac:dyDescent="0.25">
      <c r="A49" s="101" t="s">
        <v>495</v>
      </c>
      <c r="B49" s="13" t="s">
        <v>85</v>
      </c>
      <c r="C49" s="14" t="s">
        <v>87</v>
      </c>
      <c r="D49" s="14">
        <v>90101000</v>
      </c>
      <c r="E49" s="12">
        <v>2005</v>
      </c>
      <c r="F49" s="20" t="s">
        <v>410</v>
      </c>
      <c r="G49" s="14"/>
      <c r="H49" s="205"/>
      <c r="I49" s="261">
        <v>15</v>
      </c>
      <c r="J49" s="254">
        <f t="shared" ref="J49:J50" si="47">SUM(I49*1.21)</f>
        <v>18.149999999999999</v>
      </c>
      <c r="K49" s="254">
        <f t="shared" ref="K49:K50" si="48">SUM(I49*12*3)</f>
        <v>540</v>
      </c>
      <c r="L49" s="254">
        <f t="shared" ref="L49:L50" si="49">SUM(J49*12*3)</f>
        <v>653.4</v>
      </c>
    </row>
    <row r="50" spans="1:12" ht="18" customHeight="1" x14ac:dyDescent="0.25">
      <c r="A50" s="101" t="s">
        <v>496</v>
      </c>
      <c r="B50" s="13" t="s">
        <v>85</v>
      </c>
      <c r="C50" s="14" t="s">
        <v>88</v>
      </c>
      <c r="D50" s="14">
        <v>90103000</v>
      </c>
      <c r="E50" s="12">
        <v>2005</v>
      </c>
      <c r="F50" s="20" t="s">
        <v>410</v>
      </c>
      <c r="G50" s="14"/>
      <c r="H50" s="205"/>
      <c r="I50" s="261">
        <v>15</v>
      </c>
      <c r="J50" s="254">
        <f t="shared" si="47"/>
        <v>18.149999999999999</v>
      </c>
      <c r="K50" s="254">
        <f t="shared" si="48"/>
        <v>540</v>
      </c>
      <c r="L50" s="254">
        <f t="shared" si="49"/>
        <v>653.4</v>
      </c>
    </row>
    <row r="51" spans="1:12" ht="18" customHeight="1" x14ac:dyDescent="0.25">
      <c r="A51" s="101"/>
      <c r="B51" s="16" t="s">
        <v>497</v>
      </c>
      <c r="C51" s="14"/>
      <c r="D51" s="14"/>
      <c r="E51" s="12"/>
      <c r="F51" s="20" t="s">
        <v>12</v>
      </c>
      <c r="G51" s="14"/>
      <c r="H51" s="205"/>
      <c r="I51" s="278">
        <f t="shared" ref="I51:L51" si="50">SUM(I49:I50)</f>
        <v>30</v>
      </c>
      <c r="J51" s="285">
        <f t="shared" si="50"/>
        <v>36.299999999999997</v>
      </c>
      <c r="K51" s="280">
        <f t="shared" si="50"/>
        <v>1080</v>
      </c>
      <c r="L51" s="280">
        <f t="shared" si="50"/>
        <v>1306.8</v>
      </c>
    </row>
    <row r="52" spans="1:12" s="126" customFormat="1" ht="18" customHeight="1" x14ac:dyDescent="0.25">
      <c r="A52" s="138" t="s">
        <v>498</v>
      </c>
      <c r="B52" s="21" t="s">
        <v>89</v>
      </c>
      <c r="C52" s="123" t="s">
        <v>90</v>
      </c>
      <c r="D52" s="123"/>
      <c r="E52" s="125"/>
      <c r="F52" s="123" t="s">
        <v>12</v>
      </c>
      <c r="G52" s="123" t="s">
        <v>31</v>
      </c>
      <c r="H52" s="207">
        <v>2000</v>
      </c>
      <c r="I52" s="19"/>
      <c r="J52" s="157"/>
      <c r="K52" s="145"/>
      <c r="L52" s="145"/>
    </row>
    <row r="53" spans="1:12" ht="18" customHeight="1" x14ac:dyDescent="0.25">
      <c r="A53" s="101" t="s">
        <v>499</v>
      </c>
      <c r="B53" s="13" t="s">
        <v>91</v>
      </c>
      <c r="C53" s="14" t="s">
        <v>90</v>
      </c>
      <c r="D53" s="14" t="s">
        <v>92</v>
      </c>
      <c r="E53" s="12">
        <v>2005</v>
      </c>
      <c r="F53" s="20" t="s">
        <v>410</v>
      </c>
      <c r="G53" s="14"/>
      <c r="H53" s="205"/>
      <c r="I53" s="261">
        <v>10</v>
      </c>
      <c r="J53" s="254">
        <f t="shared" ref="J53:J54" si="51">SUM(I53*1.21)</f>
        <v>12.1</v>
      </c>
      <c r="K53" s="254">
        <f t="shared" ref="K53:K54" si="52">SUM(I53*12*3)</f>
        <v>360</v>
      </c>
      <c r="L53" s="254">
        <f t="shared" ref="L53:L54" si="53">SUM(J53*12*3)</f>
        <v>435.59999999999997</v>
      </c>
    </row>
    <row r="54" spans="1:12" ht="18" customHeight="1" x14ac:dyDescent="0.25">
      <c r="A54" s="101" t="s">
        <v>500</v>
      </c>
      <c r="B54" s="13" t="s">
        <v>93</v>
      </c>
      <c r="C54" s="14" t="s">
        <v>90</v>
      </c>
      <c r="D54" s="14" t="s">
        <v>92</v>
      </c>
      <c r="E54" s="12">
        <v>2005</v>
      </c>
      <c r="F54" s="20" t="s">
        <v>410</v>
      </c>
      <c r="G54" s="14"/>
      <c r="H54" s="205"/>
      <c r="I54" s="261">
        <v>10</v>
      </c>
      <c r="J54" s="254">
        <f t="shared" si="51"/>
        <v>12.1</v>
      </c>
      <c r="K54" s="254">
        <f t="shared" si="52"/>
        <v>360</v>
      </c>
      <c r="L54" s="254">
        <f t="shared" si="53"/>
        <v>435.59999999999997</v>
      </c>
    </row>
    <row r="55" spans="1:12" ht="18" customHeight="1" x14ac:dyDescent="0.25">
      <c r="A55" s="101"/>
      <c r="B55" s="16" t="s">
        <v>501</v>
      </c>
      <c r="C55" s="14"/>
      <c r="D55" s="14"/>
      <c r="E55" s="12"/>
      <c r="F55" s="20" t="s">
        <v>12</v>
      </c>
      <c r="G55" s="14"/>
      <c r="H55" s="205"/>
      <c r="I55" s="268">
        <f t="shared" ref="I55:L55" si="54">SUM(I53:I54)</f>
        <v>20</v>
      </c>
      <c r="J55" s="269">
        <f t="shared" si="54"/>
        <v>24.2</v>
      </c>
      <c r="K55" s="270">
        <f t="shared" si="54"/>
        <v>720</v>
      </c>
      <c r="L55" s="270">
        <f t="shared" si="54"/>
        <v>871.19999999999993</v>
      </c>
    </row>
    <row r="56" spans="1:12" s="126" customFormat="1" ht="42.75" customHeight="1" x14ac:dyDescent="0.25">
      <c r="A56" s="138" t="s">
        <v>502</v>
      </c>
      <c r="B56" s="21" t="s">
        <v>94</v>
      </c>
      <c r="C56" s="123" t="s">
        <v>95</v>
      </c>
      <c r="D56" s="123" t="s">
        <v>96</v>
      </c>
      <c r="E56" s="123">
        <v>2009</v>
      </c>
      <c r="F56" s="123" t="s">
        <v>410</v>
      </c>
      <c r="G56" s="123" t="s">
        <v>31</v>
      </c>
      <c r="H56" s="207">
        <v>2000</v>
      </c>
      <c r="I56" s="258">
        <v>6</v>
      </c>
      <c r="J56" s="255">
        <f t="shared" ref="J56" si="55">SUM(I56*1.21)</f>
        <v>7.26</v>
      </c>
      <c r="K56" s="255">
        <f t="shared" ref="K56" si="56">SUM(I56*12*3)</f>
        <v>216</v>
      </c>
      <c r="L56" s="255">
        <f t="shared" ref="L56" si="57">SUM(J56*12*3)</f>
        <v>261.36</v>
      </c>
    </row>
    <row r="57" spans="1:12" s="126" customFormat="1" ht="33" customHeight="1" x14ac:dyDescent="0.25">
      <c r="A57" s="138" t="s">
        <v>503</v>
      </c>
      <c r="B57" s="21" t="s">
        <v>97</v>
      </c>
      <c r="C57" s="123" t="s">
        <v>98</v>
      </c>
      <c r="D57" s="123" t="s">
        <v>99</v>
      </c>
      <c r="E57" s="125">
        <v>2009</v>
      </c>
      <c r="F57" s="123" t="s">
        <v>410</v>
      </c>
      <c r="G57" s="123" t="s">
        <v>31</v>
      </c>
      <c r="H57" s="207">
        <v>100</v>
      </c>
      <c r="I57" s="258">
        <v>6</v>
      </c>
      <c r="J57" s="255">
        <f t="shared" ref="J57:J59" si="58">SUM(I57*1.21)</f>
        <v>7.26</v>
      </c>
      <c r="K57" s="255">
        <f t="shared" ref="K57:K59" si="59">SUM(I57*12*3)</f>
        <v>216</v>
      </c>
      <c r="L57" s="255">
        <f t="shared" ref="L57:L59" si="60">SUM(J57*12*3)</f>
        <v>261.36</v>
      </c>
    </row>
    <row r="58" spans="1:12" s="126" customFormat="1" ht="17.25" customHeight="1" x14ac:dyDescent="0.25">
      <c r="A58" s="138" t="s">
        <v>504</v>
      </c>
      <c r="B58" s="21" t="s">
        <v>100</v>
      </c>
      <c r="C58" s="123" t="s">
        <v>101</v>
      </c>
      <c r="D58" s="123">
        <v>1455.925</v>
      </c>
      <c r="E58" s="125">
        <v>2009</v>
      </c>
      <c r="F58" s="123" t="s">
        <v>410</v>
      </c>
      <c r="G58" s="123" t="s">
        <v>31</v>
      </c>
      <c r="H58" s="207">
        <v>1000</v>
      </c>
      <c r="I58" s="258">
        <v>6</v>
      </c>
      <c r="J58" s="255">
        <f t="shared" si="58"/>
        <v>7.26</v>
      </c>
      <c r="K58" s="255">
        <f t="shared" si="59"/>
        <v>216</v>
      </c>
      <c r="L58" s="255">
        <f t="shared" si="60"/>
        <v>261.36</v>
      </c>
    </row>
    <row r="59" spans="1:12" s="126" customFormat="1" ht="30.75" customHeight="1" x14ac:dyDescent="0.25">
      <c r="A59" s="138" t="s">
        <v>505</v>
      </c>
      <c r="B59" s="21" t="s">
        <v>102</v>
      </c>
      <c r="C59" s="123" t="s">
        <v>103</v>
      </c>
      <c r="D59" s="123" t="s">
        <v>104</v>
      </c>
      <c r="E59" s="125">
        <v>2017</v>
      </c>
      <c r="F59" s="123" t="s">
        <v>410</v>
      </c>
      <c r="G59" s="123" t="s">
        <v>31</v>
      </c>
      <c r="H59" s="207">
        <v>1000</v>
      </c>
      <c r="I59" s="258">
        <v>6</v>
      </c>
      <c r="J59" s="255">
        <f t="shared" si="58"/>
        <v>7.26</v>
      </c>
      <c r="K59" s="255">
        <f t="shared" si="59"/>
        <v>216</v>
      </c>
      <c r="L59" s="255">
        <f t="shared" si="60"/>
        <v>261.36</v>
      </c>
    </row>
    <row r="60" spans="1:12" s="126" customFormat="1" ht="44.25" customHeight="1" x14ac:dyDescent="0.25">
      <c r="A60" s="138" t="s">
        <v>506</v>
      </c>
      <c r="B60" s="123" t="s">
        <v>507</v>
      </c>
      <c r="C60" s="123" t="s">
        <v>411</v>
      </c>
      <c r="D60" s="123" t="s">
        <v>412</v>
      </c>
      <c r="E60" s="125">
        <v>2018</v>
      </c>
      <c r="F60" s="123" t="s">
        <v>18</v>
      </c>
      <c r="G60" s="123" t="s">
        <v>19</v>
      </c>
      <c r="H60" s="207">
        <v>10000</v>
      </c>
      <c r="I60" s="262">
        <v>105</v>
      </c>
      <c r="J60" s="255">
        <f t="shared" ref="J60" si="61">SUM(I60*1.21)</f>
        <v>127.05</v>
      </c>
      <c r="K60" s="255">
        <f>SUM(I60*12)</f>
        <v>1260</v>
      </c>
      <c r="L60" s="255">
        <f>SUM(J60*12)</f>
        <v>1524.6</v>
      </c>
    </row>
    <row r="61" spans="1:12" s="126" customFormat="1" ht="17.25" customHeight="1" x14ac:dyDescent="0.25">
      <c r="A61" s="138" t="s">
        <v>508</v>
      </c>
      <c r="B61" s="21" t="s">
        <v>105</v>
      </c>
      <c r="C61" s="123" t="s">
        <v>106</v>
      </c>
      <c r="D61" s="123" t="s">
        <v>107</v>
      </c>
      <c r="E61" s="125">
        <v>2002</v>
      </c>
      <c r="F61" s="123" t="s">
        <v>436</v>
      </c>
      <c r="G61" s="123" t="s">
        <v>19</v>
      </c>
      <c r="H61" s="207">
        <v>7000</v>
      </c>
      <c r="I61" s="262">
        <v>110</v>
      </c>
      <c r="J61" s="255">
        <f t="shared" ref="J61" si="62">SUM(I61*1.21)</f>
        <v>133.1</v>
      </c>
      <c r="K61" s="255">
        <f>SUM(I61*12*3)</f>
        <v>3960</v>
      </c>
      <c r="L61" s="255">
        <f>SUM(J61*12*3)</f>
        <v>4791.5999999999995</v>
      </c>
    </row>
    <row r="62" spans="1:12" s="126" customFormat="1" x14ac:dyDescent="0.25">
      <c r="A62" s="164" t="s">
        <v>509</v>
      </c>
      <c r="B62" s="165" t="s">
        <v>126</v>
      </c>
      <c r="C62" s="166" t="s">
        <v>127</v>
      </c>
      <c r="D62" s="123"/>
      <c r="E62" s="125"/>
      <c r="F62" s="123"/>
      <c r="G62" s="123" t="s">
        <v>31</v>
      </c>
      <c r="H62" s="207">
        <v>1500</v>
      </c>
      <c r="I62" s="19"/>
      <c r="J62" s="51"/>
      <c r="K62" s="145"/>
      <c r="L62" s="145"/>
    </row>
    <row r="63" spans="1:12" x14ac:dyDescent="0.25">
      <c r="A63" s="103" t="s">
        <v>510</v>
      </c>
      <c r="B63" s="80" t="s">
        <v>126</v>
      </c>
      <c r="C63" s="81" t="s">
        <v>127</v>
      </c>
      <c r="D63" s="14" t="s">
        <v>128</v>
      </c>
      <c r="E63" s="12">
        <v>2008</v>
      </c>
      <c r="F63" s="14" t="s">
        <v>124</v>
      </c>
      <c r="G63" s="14"/>
      <c r="H63" s="205"/>
      <c r="I63" s="261">
        <v>2</v>
      </c>
      <c r="J63" s="254">
        <f t="shared" ref="J63:J65" si="63">SUM(I63*1.21)</f>
        <v>2.42</v>
      </c>
      <c r="K63" s="254">
        <f t="shared" ref="K63:K65" si="64">SUM(I63*12*3)</f>
        <v>72</v>
      </c>
      <c r="L63" s="254">
        <f t="shared" ref="L63:L65" si="65">SUM(J63*12*3)</f>
        <v>87.12</v>
      </c>
    </row>
    <row r="64" spans="1:12" x14ac:dyDescent="0.25">
      <c r="A64" s="103" t="s">
        <v>511</v>
      </c>
      <c r="B64" s="80" t="s">
        <v>126</v>
      </c>
      <c r="C64" s="81" t="s">
        <v>127</v>
      </c>
      <c r="D64" s="14" t="s">
        <v>129</v>
      </c>
      <c r="E64" s="12">
        <v>2008</v>
      </c>
      <c r="F64" s="14" t="s">
        <v>124</v>
      </c>
      <c r="G64" s="14"/>
      <c r="H64" s="205"/>
      <c r="I64" s="261">
        <v>2</v>
      </c>
      <c r="J64" s="254">
        <f t="shared" si="63"/>
        <v>2.42</v>
      </c>
      <c r="K64" s="254">
        <f t="shared" si="64"/>
        <v>72</v>
      </c>
      <c r="L64" s="254">
        <f t="shared" si="65"/>
        <v>87.12</v>
      </c>
    </row>
    <row r="65" spans="1:12" ht="17.25" customHeight="1" x14ac:dyDescent="0.25">
      <c r="A65" s="103" t="s">
        <v>512</v>
      </c>
      <c r="B65" s="88" t="s">
        <v>130</v>
      </c>
      <c r="C65" s="87" t="s">
        <v>127</v>
      </c>
      <c r="D65" s="20" t="s">
        <v>131</v>
      </c>
      <c r="E65" s="22">
        <v>2009</v>
      </c>
      <c r="F65" s="20" t="s">
        <v>436</v>
      </c>
      <c r="G65" s="14"/>
      <c r="H65" s="205"/>
      <c r="I65" s="261">
        <v>2</v>
      </c>
      <c r="J65" s="254">
        <f t="shared" si="63"/>
        <v>2.42</v>
      </c>
      <c r="K65" s="254">
        <f t="shared" si="64"/>
        <v>72</v>
      </c>
      <c r="L65" s="254">
        <f t="shared" si="65"/>
        <v>87.12</v>
      </c>
    </row>
    <row r="66" spans="1:12" s="126" customFormat="1" x14ac:dyDescent="0.25">
      <c r="A66" s="167"/>
      <c r="B66" s="82" t="s">
        <v>513</v>
      </c>
      <c r="C66" s="168"/>
      <c r="D66" s="18"/>
      <c r="E66" s="169"/>
      <c r="F66" s="18"/>
      <c r="G66" s="18"/>
      <c r="H66" s="207"/>
      <c r="I66" s="268">
        <f t="shared" ref="I66:L66" si="66">SUM(I63:I65)</f>
        <v>6</v>
      </c>
      <c r="J66" s="269">
        <f t="shared" si="66"/>
        <v>7.26</v>
      </c>
      <c r="K66" s="270">
        <f t="shared" si="66"/>
        <v>216</v>
      </c>
      <c r="L66" s="270">
        <f t="shared" si="66"/>
        <v>261.36</v>
      </c>
    </row>
    <row r="67" spans="1:12" x14ac:dyDescent="0.25">
      <c r="A67" s="164" t="s">
        <v>514</v>
      </c>
      <c r="B67" s="165" t="s">
        <v>130</v>
      </c>
      <c r="C67" s="166" t="s">
        <v>132</v>
      </c>
      <c r="D67" s="123" t="s">
        <v>133</v>
      </c>
      <c r="E67" s="125">
        <v>2007</v>
      </c>
      <c r="F67" s="123" t="s">
        <v>116</v>
      </c>
      <c r="G67" s="123" t="s">
        <v>31</v>
      </c>
      <c r="H67" s="207">
        <v>800</v>
      </c>
      <c r="I67" s="258">
        <v>2</v>
      </c>
      <c r="J67" s="255">
        <f t="shared" ref="J67:J68" si="67">SUM(I67*1.21)</f>
        <v>2.42</v>
      </c>
      <c r="K67" s="255">
        <f t="shared" ref="K67:K68" si="68">SUM(I67*12*3)</f>
        <v>72</v>
      </c>
      <c r="L67" s="255">
        <f t="shared" ref="L67:L68" si="69">SUM(J67*12*3)</f>
        <v>87.12</v>
      </c>
    </row>
    <row r="68" spans="1:12" ht="18" customHeight="1" x14ac:dyDescent="0.25">
      <c r="A68" s="164" t="s">
        <v>515</v>
      </c>
      <c r="B68" s="165" t="s">
        <v>130</v>
      </c>
      <c r="C68" s="166" t="s">
        <v>134</v>
      </c>
      <c r="D68" s="123">
        <v>7000503</v>
      </c>
      <c r="E68" s="125">
        <v>2008</v>
      </c>
      <c r="F68" s="123" t="s">
        <v>135</v>
      </c>
      <c r="G68" s="123" t="s">
        <v>31</v>
      </c>
      <c r="H68" s="207">
        <v>800</v>
      </c>
      <c r="I68" s="258">
        <v>2</v>
      </c>
      <c r="J68" s="255">
        <f t="shared" si="67"/>
        <v>2.42</v>
      </c>
      <c r="K68" s="255">
        <f t="shared" si="68"/>
        <v>72</v>
      </c>
      <c r="L68" s="255">
        <f t="shared" si="69"/>
        <v>87.12</v>
      </c>
    </row>
    <row r="69" spans="1:12" x14ac:dyDescent="0.25">
      <c r="A69" s="138" t="s">
        <v>516</v>
      </c>
      <c r="B69" s="21" t="s">
        <v>136</v>
      </c>
      <c r="C69" s="123" t="s">
        <v>137</v>
      </c>
      <c r="D69" s="123"/>
      <c r="E69" s="125"/>
      <c r="F69" s="123"/>
      <c r="G69" s="123" t="s">
        <v>31</v>
      </c>
      <c r="H69" s="207">
        <v>800</v>
      </c>
      <c r="I69" s="19"/>
      <c r="J69" s="46"/>
      <c r="K69" s="93"/>
      <c r="L69" s="93"/>
    </row>
    <row r="70" spans="1:12" x14ac:dyDescent="0.25">
      <c r="A70" s="101" t="s">
        <v>517</v>
      </c>
      <c r="B70" s="13" t="s">
        <v>136</v>
      </c>
      <c r="C70" s="14" t="s">
        <v>137</v>
      </c>
      <c r="D70" s="14">
        <v>18653</v>
      </c>
      <c r="E70" s="12">
        <v>1991</v>
      </c>
      <c r="F70" s="14" t="s">
        <v>116</v>
      </c>
      <c r="G70" s="14"/>
      <c r="H70" s="205"/>
      <c r="I70" s="261">
        <v>3</v>
      </c>
      <c r="J70" s="254">
        <f t="shared" ref="J70:J73" si="70">SUM(I70*1.21)</f>
        <v>3.63</v>
      </c>
      <c r="K70" s="254">
        <f t="shared" ref="K70:K73" si="71">SUM(I70*12*3)</f>
        <v>108</v>
      </c>
      <c r="L70" s="254">
        <f t="shared" ref="L70:L73" si="72">SUM(J70*12*3)</f>
        <v>130.68</v>
      </c>
    </row>
    <row r="71" spans="1:12" ht="30" x14ac:dyDescent="0.25">
      <c r="A71" s="101" t="s">
        <v>518</v>
      </c>
      <c r="B71" s="13" t="s">
        <v>136</v>
      </c>
      <c r="C71" s="14" t="s">
        <v>137</v>
      </c>
      <c r="D71" s="14">
        <v>2641</v>
      </c>
      <c r="E71" s="12">
        <v>1976</v>
      </c>
      <c r="F71" s="14" t="s">
        <v>138</v>
      </c>
      <c r="G71" s="14"/>
      <c r="H71" s="205"/>
      <c r="I71" s="261">
        <v>3</v>
      </c>
      <c r="J71" s="254">
        <f t="shared" si="70"/>
        <v>3.63</v>
      </c>
      <c r="K71" s="254">
        <f t="shared" si="71"/>
        <v>108</v>
      </c>
      <c r="L71" s="254">
        <f t="shared" si="72"/>
        <v>130.68</v>
      </c>
    </row>
    <row r="72" spans="1:12" x14ac:dyDescent="0.25">
      <c r="A72" s="101" t="s">
        <v>519</v>
      </c>
      <c r="B72" s="13" t="s">
        <v>136</v>
      </c>
      <c r="C72" s="14" t="s">
        <v>137</v>
      </c>
      <c r="D72" s="14">
        <v>248</v>
      </c>
      <c r="E72" s="12">
        <v>1981</v>
      </c>
      <c r="F72" s="14" t="s">
        <v>139</v>
      </c>
      <c r="G72" s="14"/>
      <c r="H72" s="205"/>
      <c r="I72" s="261">
        <v>3</v>
      </c>
      <c r="J72" s="254">
        <f t="shared" si="70"/>
        <v>3.63</v>
      </c>
      <c r="K72" s="254">
        <f t="shared" si="71"/>
        <v>108</v>
      </c>
      <c r="L72" s="254">
        <f t="shared" si="72"/>
        <v>130.68</v>
      </c>
    </row>
    <row r="73" spans="1:12" x14ac:dyDescent="0.25">
      <c r="A73" s="101" t="s">
        <v>520</v>
      </c>
      <c r="B73" s="28" t="s">
        <v>136</v>
      </c>
      <c r="C73" s="20" t="s">
        <v>140</v>
      </c>
      <c r="D73" s="20">
        <v>1814</v>
      </c>
      <c r="E73" s="22">
        <v>1972</v>
      </c>
      <c r="F73" s="20" t="s">
        <v>141</v>
      </c>
      <c r="G73" s="14"/>
      <c r="H73" s="205"/>
      <c r="I73" s="261">
        <v>3</v>
      </c>
      <c r="J73" s="254">
        <f t="shared" si="70"/>
        <v>3.63</v>
      </c>
      <c r="K73" s="254">
        <f t="shared" si="71"/>
        <v>108</v>
      </c>
      <c r="L73" s="254">
        <f t="shared" si="72"/>
        <v>130.68</v>
      </c>
    </row>
    <row r="74" spans="1:12" x14ac:dyDescent="0.25">
      <c r="A74" s="101"/>
      <c r="B74" s="16" t="s">
        <v>521</v>
      </c>
      <c r="C74" s="14"/>
      <c r="D74" s="14"/>
      <c r="E74" s="12"/>
      <c r="F74" s="14"/>
      <c r="G74" s="14"/>
      <c r="H74" s="205"/>
      <c r="I74" s="268">
        <f>SUM(I70:I73)</f>
        <v>12</v>
      </c>
      <c r="J74" s="269">
        <f t="shared" ref="J74:K74" si="73">SUM(J70:J73)</f>
        <v>14.52</v>
      </c>
      <c r="K74" s="270">
        <f t="shared" si="73"/>
        <v>432</v>
      </c>
      <c r="L74" s="270">
        <f>SUM(L70:L73)</f>
        <v>522.72</v>
      </c>
    </row>
    <row r="75" spans="1:12" s="126" customFormat="1" x14ac:dyDescent="0.25">
      <c r="A75" s="105" t="s">
        <v>522</v>
      </c>
      <c r="B75" s="170" t="s">
        <v>136</v>
      </c>
      <c r="C75" s="18" t="s">
        <v>142</v>
      </c>
      <c r="D75" s="18"/>
      <c r="E75" s="169"/>
      <c r="F75" s="18"/>
      <c r="G75" s="18" t="s">
        <v>31</v>
      </c>
      <c r="H75" s="207">
        <v>400</v>
      </c>
      <c r="I75" s="19"/>
      <c r="J75" s="51"/>
      <c r="K75" s="145"/>
      <c r="L75" s="145"/>
    </row>
    <row r="76" spans="1:12" x14ac:dyDescent="0.25">
      <c r="A76" s="101" t="s">
        <v>523</v>
      </c>
      <c r="B76" s="13" t="s">
        <v>136</v>
      </c>
      <c r="C76" s="14" t="s">
        <v>142</v>
      </c>
      <c r="D76" s="14">
        <v>6605</v>
      </c>
      <c r="E76" s="12">
        <v>1986</v>
      </c>
      <c r="F76" s="14" t="s">
        <v>143</v>
      </c>
      <c r="G76" s="14"/>
      <c r="H76" s="205"/>
      <c r="I76" s="261">
        <v>3</v>
      </c>
      <c r="J76" s="254">
        <f t="shared" ref="J76:J77" si="74">SUM(I76*1.21)</f>
        <v>3.63</v>
      </c>
      <c r="K76" s="254">
        <f t="shared" ref="K76:K77" si="75">SUM(I76*12*3)</f>
        <v>108</v>
      </c>
      <c r="L76" s="254">
        <f t="shared" ref="L76:L77" si="76">SUM(J76*12*3)</f>
        <v>130.68</v>
      </c>
    </row>
    <row r="77" spans="1:12" x14ac:dyDescent="0.25">
      <c r="A77" s="101" t="s">
        <v>524</v>
      </c>
      <c r="B77" s="23" t="s">
        <v>136</v>
      </c>
      <c r="C77" s="14" t="s">
        <v>142</v>
      </c>
      <c r="D77" s="14">
        <v>8711</v>
      </c>
      <c r="E77" s="14">
        <v>1987</v>
      </c>
      <c r="F77" s="20" t="s">
        <v>144</v>
      </c>
      <c r="G77" s="14"/>
      <c r="H77" s="205"/>
      <c r="I77" s="261">
        <v>3</v>
      </c>
      <c r="J77" s="254">
        <f t="shared" si="74"/>
        <v>3.63</v>
      </c>
      <c r="K77" s="254">
        <f t="shared" si="75"/>
        <v>108</v>
      </c>
      <c r="L77" s="254">
        <f t="shared" si="76"/>
        <v>130.68</v>
      </c>
    </row>
    <row r="78" spans="1:12" x14ac:dyDescent="0.25">
      <c r="A78" s="101"/>
      <c r="B78" s="16" t="s">
        <v>525</v>
      </c>
      <c r="C78" s="14"/>
      <c r="D78" s="14"/>
      <c r="E78" s="12"/>
      <c r="F78" s="14"/>
      <c r="G78" s="24"/>
      <c r="H78" s="208"/>
      <c r="I78" s="286">
        <f t="shared" ref="I78:L78" si="77">SUM(I76:I77)</f>
        <v>6</v>
      </c>
      <c r="J78" s="269">
        <f t="shared" si="77"/>
        <v>7.26</v>
      </c>
      <c r="K78" s="270">
        <f t="shared" si="77"/>
        <v>216</v>
      </c>
      <c r="L78" s="270">
        <f t="shared" si="77"/>
        <v>261.36</v>
      </c>
    </row>
    <row r="79" spans="1:12" s="172" customFormat="1" x14ac:dyDescent="0.25">
      <c r="A79" s="171" t="s">
        <v>526</v>
      </c>
      <c r="B79" s="21" t="s">
        <v>148</v>
      </c>
      <c r="C79" s="123" t="s">
        <v>150</v>
      </c>
      <c r="D79" s="156" t="s">
        <v>151</v>
      </c>
      <c r="E79" s="123">
        <v>2008</v>
      </c>
      <c r="F79" s="123" t="s">
        <v>149</v>
      </c>
      <c r="G79" s="123" t="s">
        <v>31</v>
      </c>
      <c r="H79" s="207">
        <v>7000</v>
      </c>
      <c r="I79" s="258">
        <v>93</v>
      </c>
      <c r="J79" s="255">
        <f t="shared" ref="J79" si="78">SUM(I79*1.21)</f>
        <v>112.53</v>
      </c>
      <c r="K79" s="255">
        <f t="shared" ref="K79" si="79">SUM(I79*12*3)</f>
        <v>3348</v>
      </c>
      <c r="L79" s="255">
        <f t="shared" ref="L79" si="80">SUM(J79*12*3)</f>
        <v>4051.0800000000004</v>
      </c>
    </row>
    <row r="80" spans="1:12" s="172" customFormat="1" ht="32.25" customHeight="1" x14ac:dyDescent="0.25">
      <c r="A80" s="171" t="s">
        <v>527</v>
      </c>
      <c r="B80" s="21" t="s">
        <v>152</v>
      </c>
      <c r="C80" s="123" t="s">
        <v>153</v>
      </c>
      <c r="D80" s="123">
        <v>30070356</v>
      </c>
      <c r="E80" s="123">
        <v>2007</v>
      </c>
      <c r="F80" s="123" t="s">
        <v>149</v>
      </c>
      <c r="G80" s="123" t="s">
        <v>31</v>
      </c>
      <c r="H80" s="207">
        <v>500</v>
      </c>
      <c r="I80" s="263">
        <v>14</v>
      </c>
      <c r="J80" s="256">
        <f t="shared" ref="J80" si="81">SUM(I80*1.21)</f>
        <v>16.939999999999998</v>
      </c>
      <c r="K80" s="256">
        <f t="shared" ref="K80" si="82">SUM(I80*12*3)</f>
        <v>504</v>
      </c>
      <c r="L80" s="256">
        <f t="shared" ref="L80" si="83">SUM(J80*12*3)</f>
        <v>609.83999999999992</v>
      </c>
    </row>
    <row r="81" spans="1:12" s="172" customFormat="1" ht="28.5" x14ac:dyDescent="0.25">
      <c r="A81" s="171" t="s">
        <v>528</v>
      </c>
      <c r="B81" s="21" t="s">
        <v>154</v>
      </c>
      <c r="C81" s="123" t="s">
        <v>155</v>
      </c>
      <c r="D81" s="123">
        <v>3643</v>
      </c>
      <c r="E81" s="123">
        <v>1998</v>
      </c>
      <c r="F81" s="123" t="s">
        <v>18</v>
      </c>
      <c r="G81" s="123" t="s">
        <v>31</v>
      </c>
      <c r="H81" s="207">
        <v>200</v>
      </c>
      <c r="I81" s="258">
        <v>4</v>
      </c>
      <c r="J81" s="255">
        <f t="shared" ref="J81:J86" si="84">SUM(I81*1.21)</f>
        <v>4.84</v>
      </c>
      <c r="K81" s="255">
        <f t="shared" ref="K81:K86" si="85">SUM(I81*12*3)</f>
        <v>144</v>
      </c>
      <c r="L81" s="255">
        <f t="shared" ref="L81:L86" si="86">SUM(J81*12*3)</f>
        <v>174.24</v>
      </c>
    </row>
    <row r="82" spans="1:12" s="172" customFormat="1" ht="28.5" x14ac:dyDescent="0.25">
      <c r="A82" s="171" t="s">
        <v>529</v>
      </c>
      <c r="B82" s="159" t="s">
        <v>156</v>
      </c>
      <c r="C82" s="160" t="s">
        <v>157</v>
      </c>
      <c r="D82" s="173" t="s">
        <v>158</v>
      </c>
      <c r="E82" s="160">
        <v>2016</v>
      </c>
      <c r="F82" s="160" t="s">
        <v>115</v>
      </c>
      <c r="G82" s="123" t="s">
        <v>31</v>
      </c>
      <c r="H82" s="207">
        <v>1000</v>
      </c>
      <c r="I82" s="258">
        <v>3</v>
      </c>
      <c r="J82" s="255">
        <f t="shared" si="84"/>
        <v>3.63</v>
      </c>
      <c r="K82" s="255">
        <f t="shared" si="85"/>
        <v>108</v>
      </c>
      <c r="L82" s="255">
        <f t="shared" si="86"/>
        <v>130.68</v>
      </c>
    </row>
    <row r="83" spans="1:12" s="172" customFormat="1" ht="28.5" x14ac:dyDescent="0.25">
      <c r="A83" s="171" t="s">
        <v>530</v>
      </c>
      <c r="B83" s="159" t="s">
        <v>156</v>
      </c>
      <c r="C83" s="160" t="s">
        <v>157</v>
      </c>
      <c r="D83" s="173">
        <v>20727</v>
      </c>
      <c r="E83" s="160">
        <v>2013</v>
      </c>
      <c r="F83" s="160" t="s">
        <v>115</v>
      </c>
      <c r="G83" s="123" t="s">
        <v>31</v>
      </c>
      <c r="H83" s="207">
        <v>1000</v>
      </c>
      <c r="I83" s="258">
        <v>3</v>
      </c>
      <c r="J83" s="255">
        <f t="shared" si="84"/>
        <v>3.63</v>
      </c>
      <c r="K83" s="255">
        <f t="shared" si="85"/>
        <v>108</v>
      </c>
      <c r="L83" s="255">
        <f t="shared" si="86"/>
        <v>130.68</v>
      </c>
    </row>
    <row r="84" spans="1:12" s="172" customFormat="1" ht="28.5" x14ac:dyDescent="0.25">
      <c r="A84" s="171" t="s">
        <v>531</v>
      </c>
      <c r="B84" s="159" t="s">
        <v>156</v>
      </c>
      <c r="C84" s="160" t="s">
        <v>159</v>
      </c>
      <c r="D84" s="160">
        <v>131256</v>
      </c>
      <c r="E84" s="160">
        <v>2010</v>
      </c>
      <c r="F84" s="160" t="s">
        <v>115</v>
      </c>
      <c r="G84" s="123" t="s">
        <v>31</v>
      </c>
      <c r="H84" s="207">
        <v>1000</v>
      </c>
      <c r="I84" s="258">
        <v>3</v>
      </c>
      <c r="J84" s="255">
        <f t="shared" si="84"/>
        <v>3.63</v>
      </c>
      <c r="K84" s="255">
        <f t="shared" si="85"/>
        <v>108</v>
      </c>
      <c r="L84" s="255">
        <f t="shared" si="86"/>
        <v>130.68</v>
      </c>
    </row>
    <row r="85" spans="1:12" s="172" customFormat="1" ht="28.5" x14ac:dyDescent="0.25">
      <c r="A85" s="171" t="s">
        <v>532</v>
      </c>
      <c r="B85" s="159" t="s">
        <v>156</v>
      </c>
      <c r="C85" s="160" t="s">
        <v>160</v>
      </c>
      <c r="D85" s="160" t="s">
        <v>161</v>
      </c>
      <c r="E85" s="160">
        <v>2003</v>
      </c>
      <c r="F85" s="160" t="s">
        <v>115</v>
      </c>
      <c r="G85" s="123" t="s">
        <v>31</v>
      </c>
      <c r="H85" s="207">
        <v>1000</v>
      </c>
      <c r="I85" s="258">
        <v>3</v>
      </c>
      <c r="J85" s="255">
        <f t="shared" si="84"/>
        <v>3.63</v>
      </c>
      <c r="K85" s="255">
        <f t="shared" si="85"/>
        <v>108</v>
      </c>
      <c r="L85" s="255">
        <f t="shared" si="86"/>
        <v>130.68</v>
      </c>
    </row>
    <row r="86" spans="1:12" s="172" customFormat="1" ht="28.5" x14ac:dyDescent="0.25">
      <c r="A86" s="171" t="s">
        <v>533</v>
      </c>
      <c r="B86" s="159" t="s">
        <v>156</v>
      </c>
      <c r="C86" s="160" t="s">
        <v>162</v>
      </c>
      <c r="D86" s="160" t="s">
        <v>163</v>
      </c>
      <c r="E86" s="160">
        <v>1998</v>
      </c>
      <c r="F86" s="160" t="s">
        <v>115</v>
      </c>
      <c r="G86" s="123" t="s">
        <v>31</v>
      </c>
      <c r="H86" s="207">
        <v>1000</v>
      </c>
      <c r="I86" s="258">
        <v>3</v>
      </c>
      <c r="J86" s="255">
        <f t="shared" si="84"/>
        <v>3.63</v>
      </c>
      <c r="K86" s="255">
        <f t="shared" si="85"/>
        <v>108</v>
      </c>
      <c r="L86" s="255">
        <f t="shared" si="86"/>
        <v>130.68</v>
      </c>
    </row>
    <row r="87" spans="1:12" x14ac:dyDescent="0.25">
      <c r="A87" s="138" t="s">
        <v>534</v>
      </c>
      <c r="B87" s="21" t="s">
        <v>164</v>
      </c>
      <c r="C87" s="123" t="s">
        <v>166</v>
      </c>
      <c r="D87" s="123" t="s">
        <v>167</v>
      </c>
      <c r="E87" s="125">
        <v>1983</v>
      </c>
      <c r="F87" s="123" t="s">
        <v>141</v>
      </c>
      <c r="G87" s="123" t="s">
        <v>31</v>
      </c>
      <c r="H87" s="207">
        <v>400</v>
      </c>
      <c r="I87" s="263">
        <v>4</v>
      </c>
      <c r="J87" s="256">
        <f t="shared" ref="J87:J88" si="87">SUM(I87*1.21)</f>
        <v>4.84</v>
      </c>
      <c r="K87" s="256">
        <f t="shared" ref="K87:K88" si="88">SUM(I87*12*3)</f>
        <v>144</v>
      </c>
      <c r="L87" s="256">
        <f t="shared" ref="L87:L88" si="89">SUM(J87*12*3)</f>
        <v>174.24</v>
      </c>
    </row>
    <row r="88" spans="1:12" ht="28.5" x14ac:dyDescent="0.25">
      <c r="A88" s="138" t="s">
        <v>535</v>
      </c>
      <c r="B88" s="21" t="s">
        <v>168</v>
      </c>
      <c r="C88" s="123" t="s">
        <v>169</v>
      </c>
      <c r="D88" s="156" t="s">
        <v>170</v>
      </c>
      <c r="E88" s="123">
        <v>1984</v>
      </c>
      <c r="F88" s="123" t="s">
        <v>144</v>
      </c>
      <c r="G88" s="123" t="s">
        <v>31</v>
      </c>
      <c r="H88" s="207">
        <v>400</v>
      </c>
      <c r="I88" s="263">
        <v>4</v>
      </c>
      <c r="J88" s="256">
        <f t="shared" si="87"/>
        <v>4.84</v>
      </c>
      <c r="K88" s="256">
        <f t="shared" si="88"/>
        <v>144</v>
      </c>
      <c r="L88" s="256">
        <f t="shared" si="89"/>
        <v>174.24</v>
      </c>
    </row>
    <row r="89" spans="1:12" x14ac:dyDescent="0.25">
      <c r="A89" s="138" t="s">
        <v>536</v>
      </c>
      <c r="B89" s="21" t="s">
        <v>179</v>
      </c>
      <c r="C89" s="123" t="s">
        <v>180</v>
      </c>
      <c r="D89" s="123">
        <v>73507</v>
      </c>
      <c r="E89" s="125">
        <v>1985</v>
      </c>
      <c r="F89" s="135" t="s">
        <v>437</v>
      </c>
      <c r="G89" s="123" t="s">
        <v>31</v>
      </c>
      <c r="H89" s="207">
        <v>500</v>
      </c>
      <c r="I89" s="263">
        <v>4</v>
      </c>
      <c r="J89" s="256">
        <f t="shared" ref="J89:J90" si="90">SUM(I89*1.21)</f>
        <v>4.84</v>
      </c>
      <c r="K89" s="256">
        <f t="shared" ref="K89:K90" si="91">SUM(I89*12*3)</f>
        <v>144</v>
      </c>
      <c r="L89" s="256">
        <f t="shared" ref="L89:L90" si="92">SUM(J89*12*3)</f>
        <v>174.24</v>
      </c>
    </row>
    <row r="90" spans="1:12" x14ac:dyDescent="0.25">
      <c r="A90" s="138" t="s">
        <v>537</v>
      </c>
      <c r="B90" s="21" t="s">
        <v>181</v>
      </c>
      <c r="C90" s="123" t="s">
        <v>182</v>
      </c>
      <c r="D90" s="123">
        <v>11044</v>
      </c>
      <c r="E90" s="125">
        <v>1984</v>
      </c>
      <c r="F90" s="123" t="s">
        <v>183</v>
      </c>
      <c r="G90" s="123" t="s">
        <v>31</v>
      </c>
      <c r="H90" s="207">
        <v>1000</v>
      </c>
      <c r="I90" s="263">
        <v>48</v>
      </c>
      <c r="J90" s="256">
        <f t="shared" si="90"/>
        <v>58.08</v>
      </c>
      <c r="K90" s="256">
        <f t="shared" si="91"/>
        <v>1728</v>
      </c>
      <c r="L90" s="256">
        <f t="shared" si="92"/>
        <v>2090.88</v>
      </c>
    </row>
    <row r="91" spans="1:12" x14ac:dyDescent="0.25">
      <c r="A91" s="138" t="s">
        <v>538</v>
      </c>
      <c r="B91" s="21" t="s">
        <v>181</v>
      </c>
      <c r="C91" s="123" t="s">
        <v>184</v>
      </c>
      <c r="D91" s="123">
        <v>4207</v>
      </c>
      <c r="E91" s="125">
        <v>1978</v>
      </c>
      <c r="F91" s="123" t="s">
        <v>183</v>
      </c>
      <c r="G91" s="123" t="s">
        <v>31</v>
      </c>
      <c r="H91" s="207">
        <v>1000</v>
      </c>
      <c r="I91" s="263">
        <v>48</v>
      </c>
      <c r="J91" s="256">
        <f t="shared" ref="J91:J92" si="93">SUM(I91*1.21)</f>
        <v>58.08</v>
      </c>
      <c r="K91" s="256">
        <f t="shared" ref="K91:K92" si="94">SUM(I91*12*3)</f>
        <v>1728</v>
      </c>
      <c r="L91" s="256">
        <f t="shared" ref="L91:L92" si="95">SUM(J91*12*3)</f>
        <v>2090.88</v>
      </c>
    </row>
    <row r="92" spans="1:12" ht="17.25" customHeight="1" x14ac:dyDescent="0.25">
      <c r="A92" s="138" t="s">
        <v>539</v>
      </c>
      <c r="B92" s="21" t="s">
        <v>185</v>
      </c>
      <c r="C92" s="123" t="s">
        <v>186</v>
      </c>
      <c r="D92" s="123" t="s">
        <v>187</v>
      </c>
      <c r="E92" s="125">
        <v>2005</v>
      </c>
      <c r="F92" s="123" t="s">
        <v>18</v>
      </c>
      <c r="G92" s="123" t="s">
        <v>31</v>
      </c>
      <c r="H92" s="207">
        <v>1000</v>
      </c>
      <c r="I92" s="257">
        <v>12</v>
      </c>
      <c r="J92" s="271">
        <f t="shared" si="93"/>
        <v>14.52</v>
      </c>
      <c r="K92" s="287">
        <f t="shared" si="94"/>
        <v>432</v>
      </c>
      <c r="L92" s="240">
        <f t="shared" si="95"/>
        <v>522.72</v>
      </c>
    </row>
    <row r="93" spans="1:12" ht="25.5" customHeight="1" x14ac:dyDescent="0.25">
      <c r="A93" s="138" t="s">
        <v>540</v>
      </c>
      <c r="B93" s="21" t="s">
        <v>188</v>
      </c>
      <c r="C93" s="123" t="s">
        <v>189</v>
      </c>
      <c r="D93" s="123" t="s">
        <v>190</v>
      </c>
      <c r="E93" s="125">
        <v>2003</v>
      </c>
      <c r="F93" s="123" t="s">
        <v>191</v>
      </c>
      <c r="G93" s="123" t="s">
        <v>31</v>
      </c>
      <c r="H93" s="207">
        <v>5000</v>
      </c>
      <c r="I93" s="263">
        <v>18</v>
      </c>
      <c r="J93" s="256">
        <f t="shared" ref="J93" si="96">SUM(I93*1.21)</f>
        <v>21.78</v>
      </c>
      <c r="K93" s="256">
        <f t="shared" ref="K93" si="97">SUM(I93*12*3)</f>
        <v>648</v>
      </c>
      <c r="L93" s="256">
        <f t="shared" ref="L93" si="98">SUM(J93*12*3)</f>
        <v>784.08</v>
      </c>
    </row>
    <row r="94" spans="1:12" x14ac:dyDescent="0.25">
      <c r="A94" s="138" t="s">
        <v>541</v>
      </c>
      <c r="B94" s="21" t="s">
        <v>194</v>
      </c>
      <c r="C94" s="123" t="s">
        <v>214</v>
      </c>
      <c r="D94" s="123">
        <v>5047</v>
      </c>
      <c r="E94" s="125">
        <v>2016</v>
      </c>
      <c r="F94" s="123" t="s">
        <v>145</v>
      </c>
      <c r="G94" s="123" t="s">
        <v>19</v>
      </c>
      <c r="H94" s="207">
        <v>1000</v>
      </c>
      <c r="I94" s="263">
        <v>5</v>
      </c>
      <c r="J94" s="256">
        <f t="shared" ref="J94:J97" si="99">SUM(I94*1.21)</f>
        <v>6.05</v>
      </c>
      <c r="K94" s="256">
        <f t="shared" ref="K94:K97" si="100">SUM(I94*12*3)</f>
        <v>180</v>
      </c>
      <c r="L94" s="256">
        <f t="shared" ref="L94:L97" si="101">SUM(J94*12*3)</f>
        <v>217.79999999999998</v>
      </c>
    </row>
    <row r="95" spans="1:12" x14ac:dyDescent="0.25">
      <c r="A95" s="138" t="s">
        <v>542</v>
      </c>
      <c r="B95" s="21" t="s">
        <v>194</v>
      </c>
      <c r="C95" s="123" t="s">
        <v>421</v>
      </c>
      <c r="D95" s="123" t="s">
        <v>422</v>
      </c>
      <c r="E95" s="125">
        <v>2016</v>
      </c>
      <c r="F95" s="135" t="s">
        <v>437</v>
      </c>
      <c r="G95" s="123" t="s">
        <v>31</v>
      </c>
      <c r="H95" s="207">
        <v>1000</v>
      </c>
      <c r="I95" s="263">
        <v>5</v>
      </c>
      <c r="J95" s="256">
        <f t="shared" si="99"/>
        <v>6.05</v>
      </c>
      <c r="K95" s="256">
        <f t="shared" si="100"/>
        <v>180</v>
      </c>
      <c r="L95" s="256">
        <f t="shared" si="101"/>
        <v>217.79999999999998</v>
      </c>
    </row>
    <row r="96" spans="1:12" x14ac:dyDescent="0.25">
      <c r="A96" s="138" t="s">
        <v>543</v>
      </c>
      <c r="B96" s="21" t="s">
        <v>194</v>
      </c>
      <c r="C96" s="123" t="s">
        <v>423</v>
      </c>
      <c r="D96" s="123">
        <v>1371738</v>
      </c>
      <c r="E96" s="125">
        <v>1991</v>
      </c>
      <c r="F96" s="135" t="s">
        <v>437</v>
      </c>
      <c r="G96" s="123" t="s">
        <v>31</v>
      </c>
      <c r="H96" s="207">
        <v>1000</v>
      </c>
      <c r="I96" s="263">
        <v>5</v>
      </c>
      <c r="J96" s="256">
        <f t="shared" si="99"/>
        <v>6.05</v>
      </c>
      <c r="K96" s="256">
        <f t="shared" si="100"/>
        <v>180</v>
      </c>
      <c r="L96" s="256">
        <f t="shared" si="101"/>
        <v>217.79999999999998</v>
      </c>
    </row>
    <row r="97" spans="1:12" x14ac:dyDescent="0.25">
      <c r="A97" s="138" t="s">
        <v>544</v>
      </c>
      <c r="B97" s="21" t="s">
        <v>194</v>
      </c>
      <c r="C97" s="123" t="s">
        <v>424</v>
      </c>
      <c r="D97" s="123">
        <v>1371738</v>
      </c>
      <c r="E97" s="125">
        <v>1991</v>
      </c>
      <c r="F97" s="135" t="s">
        <v>437</v>
      </c>
      <c r="G97" s="123" t="s">
        <v>31</v>
      </c>
      <c r="H97" s="207">
        <v>1000</v>
      </c>
      <c r="I97" s="263">
        <v>5</v>
      </c>
      <c r="J97" s="256">
        <f t="shared" si="99"/>
        <v>6.05</v>
      </c>
      <c r="K97" s="256">
        <f t="shared" si="100"/>
        <v>180</v>
      </c>
      <c r="L97" s="256">
        <f t="shared" si="101"/>
        <v>217.79999999999998</v>
      </c>
    </row>
    <row r="98" spans="1:12" ht="42.75" customHeight="1" x14ac:dyDescent="0.25">
      <c r="A98" s="138" t="s">
        <v>545</v>
      </c>
      <c r="B98" s="21" t="s">
        <v>215</v>
      </c>
      <c r="C98" s="123" t="s">
        <v>216</v>
      </c>
      <c r="D98" s="156" t="s">
        <v>217</v>
      </c>
      <c r="E98" s="125">
        <v>2005</v>
      </c>
      <c r="F98" s="123" t="s">
        <v>124</v>
      </c>
      <c r="G98" s="123" t="s">
        <v>19</v>
      </c>
      <c r="H98" s="207">
        <v>500</v>
      </c>
      <c r="I98" s="263">
        <v>5</v>
      </c>
      <c r="J98" s="256">
        <f t="shared" ref="J98" si="102">SUM(I98*1.21)</f>
        <v>6.05</v>
      </c>
      <c r="K98" s="256">
        <f t="shared" ref="K98" si="103">SUM(I98*12*3)</f>
        <v>180</v>
      </c>
      <c r="L98" s="256">
        <f t="shared" ref="L98" si="104">SUM(J98*12*3)</f>
        <v>217.79999999999998</v>
      </c>
    </row>
    <row r="99" spans="1:12" x14ac:dyDescent="0.25">
      <c r="A99" s="105" t="s">
        <v>546</v>
      </c>
      <c r="B99" s="162" t="s">
        <v>221</v>
      </c>
      <c r="C99" s="18" t="s">
        <v>222</v>
      </c>
      <c r="D99" s="123">
        <v>1492</v>
      </c>
      <c r="E99" s="125">
        <v>1988</v>
      </c>
      <c r="F99" s="176" t="s">
        <v>437</v>
      </c>
      <c r="G99" s="18" t="s">
        <v>31</v>
      </c>
      <c r="H99" s="207">
        <v>400</v>
      </c>
      <c r="I99" s="263">
        <v>5</v>
      </c>
      <c r="J99" s="264">
        <f t="shared" ref="J99" si="105">SUM(I99*1.21)</f>
        <v>6.05</v>
      </c>
      <c r="K99" s="264">
        <f t="shared" ref="K99" si="106">SUM(I99*12*3)</f>
        <v>180</v>
      </c>
      <c r="L99" s="264">
        <f t="shared" ref="L99" si="107">SUM(J99*12*3)</f>
        <v>217.79999999999998</v>
      </c>
    </row>
    <row r="100" spans="1:12" x14ac:dyDescent="0.25">
      <c r="A100" s="105" t="s">
        <v>547</v>
      </c>
      <c r="B100" s="162" t="s">
        <v>223</v>
      </c>
      <c r="C100" s="18" t="s">
        <v>425</v>
      </c>
      <c r="D100" s="123">
        <v>33146</v>
      </c>
      <c r="E100" s="178" t="s">
        <v>224</v>
      </c>
      <c r="F100" s="176" t="s">
        <v>437</v>
      </c>
      <c r="G100" s="18" t="s">
        <v>31</v>
      </c>
      <c r="H100" s="207">
        <v>100</v>
      </c>
      <c r="I100" s="263">
        <v>6</v>
      </c>
      <c r="J100" s="264">
        <f t="shared" ref="J100" si="108">SUM(I100*1.21)</f>
        <v>7.26</v>
      </c>
      <c r="K100" s="264">
        <f t="shared" ref="K100" si="109">SUM(I100*12*3)</f>
        <v>216</v>
      </c>
      <c r="L100" s="264">
        <f t="shared" ref="L100" si="110">SUM(J100*12*3)</f>
        <v>261.36</v>
      </c>
    </row>
    <row r="101" spans="1:12" ht="28.5" x14ac:dyDescent="0.25">
      <c r="A101" s="105" t="s">
        <v>548</v>
      </c>
      <c r="B101" s="162" t="s">
        <v>225</v>
      </c>
      <c r="C101" s="18" t="s">
        <v>226</v>
      </c>
      <c r="D101" s="123">
        <v>8134</v>
      </c>
      <c r="E101" s="123">
        <v>1972</v>
      </c>
      <c r="F101" s="123" t="s">
        <v>144</v>
      </c>
      <c r="G101" s="18" t="s">
        <v>31</v>
      </c>
      <c r="H101" s="207">
        <v>500</v>
      </c>
      <c r="I101" s="263">
        <v>6</v>
      </c>
      <c r="J101" s="264">
        <f t="shared" ref="J101:J105" si="111">SUM(I101*1.21)</f>
        <v>7.26</v>
      </c>
      <c r="K101" s="264">
        <f t="shared" ref="K101:K105" si="112">SUM(I101*12*3)</f>
        <v>216</v>
      </c>
      <c r="L101" s="264">
        <f t="shared" ref="L101:L105" si="113">SUM(J101*12*3)</f>
        <v>261.36</v>
      </c>
    </row>
    <row r="102" spans="1:12" x14ac:dyDescent="0.25">
      <c r="A102" s="105" t="s">
        <v>549</v>
      </c>
      <c r="B102" s="162" t="s">
        <v>227</v>
      </c>
      <c r="C102" s="18" t="s">
        <v>228</v>
      </c>
      <c r="D102" s="123" t="s">
        <v>229</v>
      </c>
      <c r="E102" s="125">
        <v>2004</v>
      </c>
      <c r="F102" s="123" t="s">
        <v>116</v>
      </c>
      <c r="G102" s="18" t="s">
        <v>31</v>
      </c>
      <c r="H102" s="207">
        <v>500</v>
      </c>
      <c r="I102" s="263">
        <v>6</v>
      </c>
      <c r="J102" s="264">
        <f t="shared" si="111"/>
        <v>7.26</v>
      </c>
      <c r="K102" s="264">
        <f t="shared" si="112"/>
        <v>216</v>
      </c>
      <c r="L102" s="264">
        <f t="shared" si="113"/>
        <v>261.36</v>
      </c>
    </row>
    <row r="103" spans="1:12" x14ac:dyDescent="0.25">
      <c r="A103" s="105" t="s">
        <v>550</v>
      </c>
      <c r="B103" s="162" t="s">
        <v>227</v>
      </c>
      <c r="C103" s="18" t="s">
        <v>230</v>
      </c>
      <c r="D103" s="123">
        <v>12224</v>
      </c>
      <c r="E103" s="125">
        <v>1977</v>
      </c>
      <c r="F103" s="135" t="s">
        <v>437</v>
      </c>
      <c r="G103" s="18" t="s">
        <v>31</v>
      </c>
      <c r="H103" s="207">
        <v>500</v>
      </c>
      <c r="I103" s="263">
        <v>6</v>
      </c>
      <c r="J103" s="264">
        <f t="shared" si="111"/>
        <v>7.26</v>
      </c>
      <c r="K103" s="264">
        <f t="shared" si="112"/>
        <v>216</v>
      </c>
      <c r="L103" s="264">
        <f t="shared" si="113"/>
        <v>261.36</v>
      </c>
    </row>
    <row r="104" spans="1:12" ht="27" customHeight="1" x14ac:dyDescent="0.25">
      <c r="A104" s="105" t="s">
        <v>551</v>
      </c>
      <c r="B104" s="162" t="s">
        <v>231</v>
      </c>
      <c r="C104" s="18" t="s">
        <v>232</v>
      </c>
      <c r="D104" s="123">
        <v>8055</v>
      </c>
      <c r="E104" s="123">
        <v>2004</v>
      </c>
      <c r="F104" s="123" t="s">
        <v>144</v>
      </c>
      <c r="G104" s="18" t="s">
        <v>31</v>
      </c>
      <c r="H104" s="207">
        <v>500</v>
      </c>
      <c r="I104" s="263">
        <v>6</v>
      </c>
      <c r="J104" s="264">
        <f t="shared" si="111"/>
        <v>7.26</v>
      </c>
      <c r="K104" s="264">
        <f t="shared" si="112"/>
        <v>216</v>
      </c>
      <c r="L104" s="264">
        <f t="shared" si="113"/>
        <v>261.36</v>
      </c>
    </row>
    <row r="105" spans="1:12" ht="25.5" customHeight="1" x14ac:dyDescent="0.25">
      <c r="A105" s="105" t="s">
        <v>552</v>
      </c>
      <c r="B105" s="162" t="s">
        <v>433</v>
      </c>
      <c r="C105" s="18" t="s">
        <v>434</v>
      </c>
      <c r="D105" s="123" t="s">
        <v>435</v>
      </c>
      <c r="E105" s="123">
        <v>2017</v>
      </c>
      <c r="F105" s="176" t="s">
        <v>437</v>
      </c>
      <c r="G105" s="18" t="s">
        <v>31</v>
      </c>
      <c r="H105" s="207">
        <v>300</v>
      </c>
      <c r="I105" s="263">
        <v>4</v>
      </c>
      <c r="J105" s="264">
        <f t="shared" si="111"/>
        <v>4.84</v>
      </c>
      <c r="K105" s="264">
        <f t="shared" si="112"/>
        <v>144</v>
      </c>
      <c r="L105" s="264">
        <f t="shared" si="113"/>
        <v>174.24</v>
      </c>
    </row>
    <row r="106" spans="1:12" x14ac:dyDescent="0.25">
      <c r="A106" s="179" t="s">
        <v>553</v>
      </c>
      <c r="B106" s="180" t="s">
        <v>227</v>
      </c>
      <c r="C106" s="180"/>
      <c r="D106" s="180"/>
      <c r="E106" s="180"/>
      <c r="F106" s="180"/>
      <c r="G106" s="181" t="s">
        <v>31</v>
      </c>
      <c r="H106" s="212">
        <v>1500</v>
      </c>
      <c r="I106" s="25"/>
      <c r="J106" s="137"/>
      <c r="K106" s="93"/>
      <c r="L106" s="93"/>
    </row>
    <row r="107" spans="1:12" x14ac:dyDescent="0.25">
      <c r="A107" s="104" t="s">
        <v>554</v>
      </c>
      <c r="B107" s="27" t="s">
        <v>227</v>
      </c>
      <c r="C107" s="27" t="s">
        <v>233</v>
      </c>
      <c r="D107" s="27"/>
      <c r="E107" s="27">
        <v>2006</v>
      </c>
      <c r="F107" s="26" t="s">
        <v>116</v>
      </c>
      <c r="G107" s="27"/>
      <c r="H107" s="205"/>
      <c r="I107" s="259">
        <v>6</v>
      </c>
      <c r="J107" s="265">
        <f t="shared" ref="J107:J109" si="114">SUM(I107*1.21)</f>
        <v>7.26</v>
      </c>
      <c r="K107" s="265">
        <f t="shared" ref="K107:K109" si="115">SUM(I107*12*3)</f>
        <v>216</v>
      </c>
      <c r="L107" s="265">
        <f t="shared" ref="L107:L109" si="116">SUM(J107*12*3)</f>
        <v>261.36</v>
      </c>
    </row>
    <row r="108" spans="1:12" x14ac:dyDescent="0.25">
      <c r="A108" s="104" t="s">
        <v>555</v>
      </c>
      <c r="B108" s="27" t="s">
        <v>227</v>
      </c>
      <c r="C108" s="27" t="s">
        <v>233</v>
      </c>
      <c r="D108" s="27"/>
      <c r="E108" s="27">
        <v>2006</v>
      </c>
      <c r="F108" s="26" t="s">
        <v>116</v>
      </c>
      <c r="G108" s="27"/>
      <c r="H108" s="205"/>
      <c r="I108" s="259">
        <v>6</v>
      </c>
      <c r="J108" s="265">
        <f t="shared" si="114"/>
        <v>7.26</v>
      </c>
      <c r="K108" s="265">
        <f t="shared" si="115"/>
        <v>216</v>
      </c>
      <c r="L108" s="265">
        <f t="shared" si="116"/>
        <v>261.36</v>
      </c>
    </row>
    <row r="109" spans="1:12" x14ac:dyDescent="0.25">
      <c r="A109" s="104" t="s">
        <v>556</v>
      </c>
      <c r="B109" s="27" t="s">
        <v>227</v>
      </c>
      <c r="C109" s="27" t="s">
        <v>233</v>
      </c>
      <c r="D109" s="27"/>
      <c r="E109" s="27">
        <v>2006</v>
      </c>
      <c r="F109" s="26" t="s">
        <v>116</v>
      </c>
      <c r="G109" s="27"/>
      <c r="H109" s="205"/>
      <c r="I109" s="259">
        <v>6</v>
      </c>
      <c r="J109" s="265">
        <f t="shared" si="114"/>
        <v>7.26</v>
      </c>
      <c r="K109" s="265">
        <f t="shared" si="115"/>
        <v>216</v>
      </c>
      <c r="L109" s="265">
        <f t="shared" si="116"/>
        <v>261.36</v>
      </c>
    </row>
    <row r="110" spans="1:12" x14ac:dyDescent="0.25">
      <c r="A110" s="104"/>
      <c r="B110" s="16" t="s">
        <v>557</v>
      </c>
      <c r="C110" s="27"/>
      <c r="D110" s="27"/>
      <c r="E110" s="27"/>
      <c r="F110" s="27"/>
      <c r="G110" s="27"/>
      <c r="H110" s="209"/>
      <c r="I110" s="272">
        <f t="shared" ref="I110:L110" si="117">SUM(I107:I109)</f>
        <v>18</v>
      </c>
      <c r="J110" s="273">
        <f t="shared" si="117"/>
        <v>21.78</v>
      </c>
      <c r="K110" s="274">
        <f t="shared" si="117"/>
        <v>648</v>
      </c>
      <c r="L110" s="274">
        <f t="shared" si="117"/>
        <v>784.08</v>
      </c>
    </row>
    <row r="111" spans="1:12" x14ac:dyDescent="0.25">
      <c r="A111" s="179" t="s">
        <v>558</v>
      </c>
      <c r="B111" s="21" t="s">
        <v>289</v>
      </c>
      <c r="C111" s="123" t="s">
        <v>282</v>
      </c>
      <c r="D111" s="123" t="s">
        <v>290</v>
      </c>
      <c r="E111" s="125">
        <v>2005</v>
      </c>
      <c r="F111" s="123" t="s">
        <v>321</v>
      </c>
      <c r="G111" s="123" t="s">
        <v>31</v>
      </c>
      <c r="H111" s="210">
        <v>300</v>
      </c>
      <c r="I111" s="263">
        <v>6</v>
      </c>
      <c r="J111" s="264">
        <f t="shared" ref="J111" si="118">SUM(I111*1.21)</f>
        <v>7.26</v>
      </c>
      <c r="K111" s="264">
        <f t="shared" ref="K111" si="119">SUM(I111*12*3)</f>
        <v>216</v>
      </c>
      <c r="L111" s="264">
        <f t="shared" ref="L111" si="120">SUM(J111*12*3)</f>
        <v>261.36</v>
      </c>
    </row>
    <row r="112" spans="1:12" ht="31.5" customHeight="1" x14ac:dyDescent="0.25">
      <c r="A112" s="138" t="s">
        <v>559</v>
      </c>
      <c r="B112" s="21" t="s">
        <v>347</v>
      </c>
      <c r="C112" s="21" t="s">
        <v>348</v>
      </c>
      <c r="D112" s="171" t="s">
        <v>349</v>
      </c>
      <c r="E112" s="125">
        <v>2009</v>
      </c>
      <c r="F112" s="21" t="s">
        <v>115</v>
      </c>
      <c r="G112" s="123" t="s">
        <v>31</v>
      </c>
      <c r="H112" s="207">
        <v>500</v>
      </c>
      <c r="I112" s="263">
        <v>3</v>
      </c>
      <c r="J112" s="264">
        <f t="shared" ref="J112:J114" si="121">SUM(I112*1.21)</f>
        <v>3.63</v>
      </c>
      <c r="K112" s="264">
        <f t="shared" ref="K112:K114" si="122">SUM(I112*12*3)</f>
        <v>108</v>
      </c>
      <c r="L112" s="264">
        <f t="shared" ref="L112:L114" si="123">SUM(J112*12*3)</f>
        <v>130.68</v>
      </c>
    </row>
    <row r="113" spans="1:12" ht="27" customHeight="1" x14ac:dyDescent="0.25">
      <c r="A113" s="138" t="s">
        <v>560</v>
      </c>
      <c r="B113" s="21" t="s">
        <v>347</v>
      </c>
      <c r="C113" s="21" t="s">
        <v>348</v>
      </c>
      <c r="D113" s="171" t="s">
        <v>350</v>
      </c>
      <c r="E113" s="125">
        <v>2009</v>
      </c>
      <c r="F113" s="21" t="s">
        <v>407</v>
      </c>
      <c r="G113" s="123" t="s">
        <v>31</v>
      </c>
      <c r="H113" s="207">
        <v>500</v>
      </c>
      <c r="I113" s="263">
        <v>3</v>
      </c>
      <c r="J113" s="264">
        <f t="shared" si="121"/>
        <v>3.63</v>
      </c>
      <c r="K113" s="264">
        <f t="shared" si="122"/>
        <v>108</v>
      </c>
      <c r="L113" s="264">
        <f t="shared" si="123"/>
        <v>130.68</v>
      </c>
    </row>
    <row r="114" spans="1:12" ht="28.5" x14ac:dyDescent="0.25">
      <c r="A114" s="138" t="s">
        <v>561</v>
      </c>
      <c r="B114" s="21" t="s">
        <v>351</v>
      </c>
      <c r="C114" s="21" t="s">
        <v>352</v>
      </c>
      <c r="D114" s="123">
        <v>841812</v>
      </c>
      <c r="E114" s="125">
        <v>1987</v>
      </c>
      <c r="F114" s="21" t="s">
        <v>115</v>
      </c>
      <c r="G114" s="123" t="s">
        <v>31</v>
      </c>
      <c r="H114" s="207">
        <v>500</v>
      </c>
      <c r="I114" s="263">
        <v>3</v>
      </c>
      <c r="J114" s="264">
        <f t="shared" si="121"/>
        <v>3.63</v>
      </c>
      <c r="K114" s="264">
        <f t="shared" si="122"/>
        <v>108</v>
      </c>
      <c r="L114" s="264">
        <f t="shared" si="123"/>
        <v>130.68</v>
      </c>
    </row>
    <row r="115" spans="1:12" ht="32.25" customHeight="1" x14ac:dyDescent="0.25">
      <c r="A115" s="138" t="s">
        <v>562</v>
      </c>
      <c r="B115" s="21" t="s">
        <v>237</v>
      </c>
      <c r="C115" s="123" t="s">
        <v>238</v>
      </c>
      <c r="D115" s="156" t="s">
        <v>239</v>
      </c>
      <c r="E115" s="125">
        <v>2004</v>
      </c>
      <c r="F115" s="21" t="s">
        <v>240</v>
      </c>
      <c r="G115" s="123" t="s">
        <v>31</v>
      </c>
      <c r="H115" s="207">
        <v>500</v>
      </c>
      <c r="I115" s="263">
        <v>12</v>
      </c>
      <c r="J115" s="264">
        <f t="shared" ref="J115" si="124">SUM(I115*1.21)</f>
        <v>14.52</v>
      </c>
      <c r="K115" s="264">
        <f t="shared" ref="K115" si="125">SUM(I115*12*3)</f>
        <v>432</v>
      </c>
      <c r="L115" s="264">
        <f t="shared" ref="L115" si="126">SUM(J115*12*3)</f>
        <v>522.72</v>
      </c>
    </row>
    <row r="116" spans="1:12" s="126" customFormat="1" ht="28.5" x14ac:dyDescent="0.25">
      <c r="A116" s="105" t="s">
        <v>563</v>
      </c>
      <c r="B116" s="21" t="s">
        <v>244</v>
      </c>
      <c r="C116" s="18"/>
      <c r="D116" s="18"/>
      <c r="E116" s="18"/>
      <c r="F116" s="18"/>
      <c r="G116" s="18" t="s">
        <v>31</v>
      </c>
      <c r="H116" s="207">
        <v>10000</v>
      </c>
      <c r="I116" s="19"/>
      <c r="J116" s="145"/>
      <c r="K116" s="145"/>
      <c r="L116" s="145"/>
    </row>
    <row r="117" spans="1:12" ht="17.25" customHeight="1" x14ac:dyDescent="0.25">
      <c r="A117" s="102" t="s">
        <v>564</v>
      </c>
      <c r="B117" s="28" t="s">
        <v>244</v>
      </c>
      <c r="C117" s="20" t="s">
        <v>251</v>
      </c>
      <c r="D117" s="20" t="s">
        <v>252</v>
      </c>
      <c r="E117" s="22">
        <v>2006</v>
      </c>
      <c r="F117" s="20" t="s">
        <v>116</v>
      </c>
      <c r="G117" s="20" t="s">
        <v>12</v>
      </c>
      <c r="H117" s="205"/>
      <c r="I117" s="259">
        <v>5</v>
      </c>
      <c r="J117" s="265">
        <f t="shared" ref="J117:J121" si="127">SUM(I117*1.21)</f>
        <v>6.05</v>
      </c>
      <c r="K117" s="265">
        <f t="shared" ref="K117:K121" si="128">SUM(I117*12*3)</f>
        <v>180</v>
      </c>
      <c r="L117" s="265">
        <f t="shared" ref="L117:L121" si="129">SUM(J117*12*3)</f>
        <v>217.79999999999998</v>
      </c>
    </row>
    <row r="118" spans="1:12" x14ac:dyDescent="0.25">
      <c r="A118" s="102" t="s">
        <v>565</v>
      </c>
      <c r="B118" s="28" t="s">
        <v>244</v>
      </c>
      <c r="C118" s="20" t="s">
        <v>253</v>
      </c>
      <c r="D118" s="20" t="s">
        <v>254</v>
      </c>
      <c r="E118" s="22">
        <v>2006</v>
      </c>
      <c r="F118" s="20" t="s">
        <v>116</v>
      </c>
      <c r="G118" s="20" t="s">
        <v>12</v>
      </c>
      <c r="H118" s="205"/>
      <c r="I118" s="259">
        <v>5</v>
      </c>
      <c r="J118" s="265">
        <f t="shared" si="127"/>
        <v>6.05</v>
      </c>
      <c r="K118" s="265">
        <f t="shared" si="128"/>
        <v>180</v>
      </c>
      <c r="L118" s="265">
        <f t="shared" si="129"/>
        <v>217.79999999999998</v>
      </c>
    </row>
    <row r="119" spans="1:12" ht="17.25" customHeight="1" x14ac:dyDescent="0.25">
      <c r="A119" s="102" t="s">
        <v>566</v>
      </c>
      <c r="B119" s="28" t="s">
        <v>244</v>
      </c>
      <c r="C119" s="20" t="s">
        <v>255</v>
      </c>
      <c r="D119" s="20" t="s">
        <v>256</v>
      </c>
      <c r="E119" s="22">
        <v>2004</v>
      </c>
      <c r="F119" s="14" t="s">
        <v>124</v>
      </c>
      <c r="G119" s="20"/>
      <c r="H119" s="205"/>
      <c r="I119" s="259">
        <v>5</v>
      </c>
      <c r="J119" s="265">
        <f t="shared" si="127"/>
        <v>6.05</v>
      </c>
      <c r="K119" s="265">
        <f t="shared" si="128"/>
        <v>180</v>
      </c>
      <c r="L119" s="265">
        <f t="shared" si="129"/>
        <v>217.79999999999998</v>
      </c>
    </row>
    <row r="120" spans="1:12" ht="20.25" customHeight="1" x14ac:dyDescent="0.25">
      <c r="A120" s="102" t="s">
        <v>567</v>
      </c>
      <c r="B120" s="28" t="s">
        <v>244</v>
      </c>
      <c r="C120" s="20" t="s">
        <v>255</v>
      </c>
      <c r="D120" s="20" t="s">
        <v>257</v>
      </c>
      <c r="E120" s="22">
        <v>2004</v>
      </c>
      <c r="F120" s="14" t="s">
        <v>124</v>
      </c>
      <c r="G120" s="20"/>
      <c r="H120" s="205"/>
      <c r="I120" s="259">
        <v>5</v>
      </c>
      <c r="J120" s="265">
        <f t="shared" si="127"/>
        <v>6.05</v>
      </c>
      <c r="K120" s="265">
        <f t="shared" si="128"/>
        <v>180</v>
      </c>
      <c r="L120" s="265">
        <f t="shared" si="129"/>
        <v>217.79999999999998</v>
      </c>
    </row>
    <row r="121" spans="1:12" x14ac:dyDescent="0.25">
      <c r="A121" s="102" t="s">
        <v>568</v>
      </c>
      <c r="B121" s="28" t="s">
        <v>244</v>
      </c>
      <c r="C121" s="20" t="s">
        <v>258</v>
      </c>
      <c r="D121" s="86" t="s">
        <v>259</v>
      </c>
      <c r="E121" s="20">
        <v>2003</v>
      </c>
      <c r="F121" s="20" t="s">
        <v>144</v>
      </c>
      <c r="G121" s="20" t="s">
        <v>12</v>
      </c>
      <c r="H121" s="205"/>
      <c r="I121" s="259">
        <v>5</v>
      </c>
      <c r="J121" s="265">
        <f t="shared" si="127"/>
        <v>6.05</v>
      </c>
      <c r="K121" s="265">
        <f t="shared" si="128"/>
        <v>180</v>
      </c>
      <c r="L121" s="265">
        <f t="shared" si="129"/>
        <v>217.79999999999998</v>
      </c>
    </row>
    <row r="122" spans="1:12" x14ac:dyDescent="0.25">
      <c r="A122" s="102"/>
      <c r="B122" s="28" t="s">
        <v>569</v>
      </c>
      <c r="C122" s="20"/>
      <c r="D122" s="86"/>
      <c r="E122" s="20"/>
      <c r="F122" s="20"/>
      <c r="G122" s="20"/>
      <c r="H122" s="275"/>
      <c r="I122" s="276">
        <f t="shared" ref="I122:L122" si="130">SUM(I117:I121)</f>
        <v>25</v>
      </c>
      <c r="J122" s="277">
        <f t="shared" si="130"/>
        <v>30.25</v>
      </c>
      <c r="K122" s="277">
        <f t="shared" si="130"/>
        <v>900</v>
      </c>
      <c r="L122" s="277">
        <f t="shared" si="130"/>
        <v>1089</v>
      </c>
    </row>
    <row r="123" spans="1:12" ht="28.5" x14ac:dyDescent="0.25">
      <c r="A123" s="138" t="s">
        <v>570</v>
      </c>
      <c r="B123" s="21" t="s">
        <v>244</v>
      </c>
      <c r="C123" s="123" t="s">
        <v>260</v>
      </c>
      <c r="D123" s="123" t="s">
        <v>261</v>
      </c>
      <c r="E123" s="125">
        <v>1996</v>
      </c>
      <c r="F123" s="123" t="s">
        <v>116</v>
      </c>
      <c r="G123" s="123" t="s">
        <v>31</v>
      </c>
      <c r="H123" s="207">
        <v>1000</v>
      </c>
      <c r="I123" s="263">
        <v>5</v>
      </c>
      <c r="J123" s="264">
        <f t="shared" ref="J123" si="131">SUM(I123*1.21)</f>
        <v>6.05</v>
      </c>
      <c r="K123" s="264">
        <f t="shared" ref="K123" si="132">SUM(I123*12*3)</f>
        <v>180</v>
      </c>
      <c r="L123" s="264">
        <f t="shared" ref="L123" si="133">SUM(J123*12*3)</f>
        <v>217.79999999999998</v>
      </c>
    </row>
    <row r="124" spans="1:12" x14ac:dyDescent="0.25">
      <c r="A124" s="138" t="s">
        <v>571</v>
      </c>
      <c r="B124" s="21" t="s">
        <v>262</v>
      </c>
      <c r="C124" s="123" t="s">
        <v>263</v>
      </c>
      <c r="D124" s="123"/>
      <c r="E124" s="123"/>
      <c r="F124" s="123"/>
      <c r="G124" s="123" t="s">
        <v>31</v>
      </c>
      <c r="H124" s="207">
        <v>16000</v>
      </c>
      <c r="I124" s="19"/>
      <c r="J124" s="93"/>
      <c r="K124" s="93"/>
      <c r="L124" s="93"/>
    </row>
    <row r="125" spans="1:12" x14ac:dyDescent="0.25">
      <c r="A125" s="101" t="s">
        <v>572</v>
      </c>
      <c r="B125" s="13" t="s">
        <v>262</v>
      </c>
      <c r="C125" s="14" t="s">
        <v>263</v>
      </c>
      <c r="D125" s="14" t="s">
        <v>264</v>
      </c>
      <c r="E125" s="14">
        <v>2005</v>
      </c>
      <c r="F125" s="24" t="s">
        <v>265</v>
      </c>
      <c r="G125" s="14"/>
      <c r="H125" s="205"/>
      <c r="I125" s="260">
        <v>30</v>
      </c>
      <c r="J125" s="265">
        <f t="shared" ref="J125:J127" si="134">SUM(I125*1.21)</f>
        <v>36.299999999999997</v>
      </c>
      <c r="K125" s="265">
        <f t="shared" ref="K125:K127" si="135">SUM(I125*12*3)</f>
        <v>1080</v>
      </c>
      <c r="L125" s="265">
        <f t="shared" ref="L125:L127" si="136">SUM(J125*12*3)</f>
        <v>1306.8</v>
      </c>
    </row>
    <row r="126" spans="1:12" x14ac:dyDescent="0.25">
      <c r="A126" s="101" t="s">
        <v>573</v>
      </c>
      <c r="B126" s="13" t="s">
        <v>262</v>
      </c>
      <c r="C126" s="14" t="s">
        <v>263</v>
      </c>
      <c r="D126" s="14" t="s">
        <v>266</v>
      </c>
      <c r="E126" s="14">
        <v>2005</v>
      </c>
      <c r="F126" s="24" t="s">
        <v>265</v>
      </c>
      <c r="G126" s="14"/>
      <c r="H126" s="205"/>
      <c r="I126" s="260">
        <v>30</v>
      </c>
      <c r="J126" s="265">
        <f t="shared" si="134"/>
        <v>36.299999999999997</v>
      </c>
      <c r="K126" s="265">
        <f t="shared" si="135"/>
        <v>1080</v>
      </c>
      <c r="L126" s="265">
        <f t="shared" si="136"/>
        <v>1306.8</v>
      </c>
    </row>
    <row r="127" spans="1:12" x14ac:dyDescent="0.25">
      <c r="A127" s="101" t="s">
        <v>574</v>
      </c>
      <c r="B127" s="13" t="s">
        <v>262</v>
      </c>
      <c r="C127" s="14" t="s">
        <v>263</v>
      </c>
      <c r="D127" s="14" t="s">
        <v>267</v>
      </c>
      <c r="E127" s="14">
        <v>2008</v>
      </c>
      <c r="F127" s="24" t="s">
        <v>265</v>
      </c>
      <c r="G127" s="14"/>
      <c r="H127" s="205"/>
      <c r="I127" s="260">
        <v>30</v>
      </c>
      <c r="J127" s="265">
        <f t="shared" si="134"/>
        <v>36.299999999999997</v>
      </c>
      <c r="K127" s="265">
        <f t="shared" si="135"/>
        <v>1080</v>
      </c>
      <c r="L127" s="265">
        <f t="shared" si="136"/>
        <v>1306.8</v>
      </c>
    </row>
    <row r="128" spans="1:12" x14ac:dyDescent="0.25">
      <c r="A128" s="101" t="s">
        <v>575</v>
      </c>
      <c r="B128" s="13" t="s">
        <v>262</v>
      </c>
      <c r="C128" s="14" t="s">
        <v>263</v>
      </c>
      <c r="D128" s="14" t="s">
        <v>268</v>
      </c>
      <c r="E128" s="14">
        <v>2008</v>
      </c>
      <c r="F128" s="24" t="s">
        <v>265</v>
      </c>
      <c r="G128" s="14"/>
      <c r="H128" s="205"/>
      <c r="I128" s="260">
        <v>30</v>
      </c>
      <c r="J128" s="265">
        <f t="shared" ref="J128" si="137">SUM(I128*1.21)</f>
        <v>36.299999999999997</v>
      </c>
      <c r="K128" s="265">
        <f t="shared" ref="K128" si="138">SUM(I128*12*3)</f>
        <v>1080</v>
      </c>
      <c r="L128" s="265">
        <f t="shared" ref="L128" si="139">SUM(J128*12*3)</f>
        <v>1306.8</v>
      </c>
    </row>
    <row r="129" spans="1:12" x14ac:dyDescent="0.25">
      <c r="A129" s="101"/>
      <c r="B129" s="16" t="s">
        <v>576</v>
      </c>
      <c r="C129" s="14"/>
      <c r="D129" s="14"/>
      <c r="E129" s="14"/>
      <c r="F129" s="24"/>
      <c r="G129" s="14"/>
      <c r="H129" s="205"/>
      <c r="I129" s="268">
        <f t="shared" ref="I129:L129" si="140">SUM(I125:I128)</f>
        <v>120</v>
      </c>
      <c r="J129" s="270">
        <f t="shared" si="140"/>
        <v>145.19999999999999</v>
      </c>
      <c r="K129" s="270">
        <f t="shared" si="140"/>
        <v>4320</v>
      </c>
      <c r="L129" s="270">
        <f t="shared" si="140"/>
        <v>5227.2</v>
      </c>
    </row>
    <row r="130" spans="1:12" s="126" customFormat="1" ht="28.5" x14ac:dyDescent="0.25">
      <c r="A130" s="138" t="s">
        <v>577</v>
      </c>
      <c r="B130" s="21" t="s">
        <v>269</v>
      </c>
      <c r="C130" s="123" t="s">
        <v>270</v>
      </c>
      <c r="D130" s="123"/>
      <c r="E130" s="123"/>
      <c r="F130" s="182"/>
      <c r="G130" s="123" t="s">
        <v>31</v>
      </c>
      <c r="H130" s="207">
        <v>12000</v>
      </c>
      <c r="I130" s="19"/>
      <c r="J130" s="145"/>
      <c r="K130" s="145"/>
      <c r="L130" s="145"/>
    </row>
    <row r="131" spans="1:12" ht="30" x14ac:dyDescent="0.25">
      <c r="A131" s="101" t="s">
        <v>578</v>
      </c>
      <c r="B131" s="28" t="s">
        <v>269</v>
      </c>
      <c r="C131" s="20" t="s">
        <v>270</v>
      </c>
      <c r="D131" s="14" t="s">
        <v>271</v>
      </c>
      <c r="E131" s="12">
        <v>2004</v>
      </c>
      <c r="F131" s="14" t="s">
        <v>272</v>
      </c>
      <c r="G131" s="78"/>
      <c r="H131" s="205"/>
      <c r="I131" s="260">
        <v>30</v>
      </c>
      <c r="J131" s="265">
        <f t="shared" ref="J131:J134" si="141">SUM(I131*1.21)</f>
        <v>36.299999999999997</v>
      </c>
      <c r="K131" s="265">
        <f t="shared" ref="K131:K134" si="142">SUM(I131*12*3)</f>
        <v>1080</v>
      </c>
      <c r="L131" s="265">
        <f t="shared" ref="L131:L134" si="143">SUM(J131*12*3)</f>
        <v>1306.8</v>
      </c>
    </row>
    <row r="132" spans="1:12" ht="30" x14ac:dyDescent="0.25">
      <c r="A132" s="101" t="s">
        <v>579</v>
      </c>
      <c r="B132" s="13" t="s">
        <v>269</v>
      </c>
      <c r="C132" s="14" t="s">
        <v>270</v>
      </c>
      <c r="D132" s="14" t="s">
        <v>273</v>
      </c>
      <c r="E132" s="12">
        <v>2004</v>
      </c>
      <c r="F132" s="14" t="s">
        <v>272</v>
      </c>
      <c r="G132" s="14"/>
      <c r="H132" s="205"/>
      <c r="I132" s="260">
        <v>30</v>
      </c>
      <c r="J132" s="265">
        <f t="shared" si="141"/>
        <v>36.299999999999997</v>
      </c>
      <c r="K132" s="265">
        <f t="shared" si="142"/>
        <v>1080</v>
      </c>
      <c r="L132" s="265">
        <f t="shared" si="143"/>
        <v>1306.8</v>
      </c>
    </row>
    <row r="133" spans="1:12" ht="30" x14ac:dyDescent="0.25">
      <c r="A133" s="101" t="s">
        <v>580</v>
      </c>
      <c r="B133" s="13" t="s">
        <v>269</v>
      </c>
      <c r="C133" s="14" t="s">
        <v>270</v>
      </c>
      <c r="D133" s="14" t="s">
        <v>274</v>
      </c>
      <c r="E133" s="12">
        <v>2004</v>
      </c>
      <c r="F133" s="14" t="s">
        <v>272</v>
      </c>
      <c r="G133" s="14"/>
      <c r="H133" s="205"/>
      <c r="I133" s="260">
        <v>30</v>
      </c>
      <c r="J133" s="265">
        <f t="shared" si="141"/>
        <v>36.299999999999997</v>
      </c>
      <c r="K133" s="265">
        <f t="shared" si="142"/>
        <v>1080</v>
      </c>
      <c r="L133" s="265">
        <f t="shared" si="143"/>
        <v>1306.8</v>
      </c>
    </row>
    <row r="134" spans="1:12" ht="30" x14ac:dyDescent="0.25">
      <c r="A134" s="101" t="s">
        <v>581</v>
      </c>
      <c r="B134" s="13" t="s">
        <v>269</v>
      </c>
      <c r="C134" s="14" t="s">
        <v>270</v>
      </c>
      <c r="D134" s="14" t="s">
        <v>275</v>
      </c>
      <c r="E134" s="12">
        <v>2004</v>
      </c>
      <c r="F134" s="14" t="s">
        <v>272</v>
      </c>
      <c r="G134" s="14"/>
      <c r="H134" s="205"/>
      <c r="I134" s="260">
        <v>30</v>
      </c>
      <c r="J134" s="265">
        <f t="shared" si="141"/>
        <v>36.299999999999997</v>
      </c>
      <c r="K134" s="265">
        <f t="shared" si="142"/>
        <v>1080</v>
      </c>
      <c r="L134" s="265">
        <f t="shared" si="143"/>
        <v>1306.8</v>
      </c>
    </row>
    <row r="135" spans="1:12" x14ac:dyDescent="0.25">
      <c r="A135" s="105"/>
      <c r="B135" s="16" t="s">
        <v>582</v>
      </c>
      <c r="C135" s="14"/>
      <c r="D135" s="78"/>
      <c r="E135" s="79"/>
      <c r="F135" s="78"/>
      <c r="G135" s="14"/>
      <c r="H135" s="205"/>
      <c r="I135" s="268">
        <f t="shared" ref="I135:L135" si="144">SUM(I131:I134)</f>
        <v>120</v>
      </c>
      <c r="J135" s="270">
        <f t="shared" si="144"/>
        <v>145.19999999999999</v>
      </c>
      <c r="K135" s="270">
        <f t="shared" si="144"/>
        <v>4320</v>
      </c>
      <c r="L135" s="270">
        <f t="shared" si="144"/>
        <v>5227.2</v>
      </c>
    </row>
    <row r="136" spans="1:12" s="126" customFormat="1" x14ac:dyDescent="0.25">
      <c r="A136" s="138" t="s">
        <v>583</v>
      </c>
      <c r="B136" s="21" t="s">
        <v>276</v>
      </c>
      <c r="C136" s="123" t="s">
        <v>277</v>
      </c>
      <c r="D136" s="123">
        <v>1013</v>
      </c>
      <c r="E136" s="125">
        <v>2005</v>
      </c>
      <c r="F136" s="18" t="s">
        <v>18</v>
      </c>
      <c r="G136" s="123" t="s">
        <v>31</v>
      </c>
      <c r="H136" s="207">
        <v>1000</v>
      </c>
      <c r="I136" s="257">
        <v>8</v>
      </c>
      <c r="J136" s="264">
        <f t="shared" ref="J136" si="145">SUM(I136*1.21)</f>
        <v>9.68</v>
      </c>
      <c r="K136" s="264">
        <f t="shared" ref="K136" si="146">SUM(I136*12*3)</f>
        <v>288</v>
      </c>
      <c r="L136" s="264">
        <f t="shared" ref="L136" si="147">SUM(J136*12*3)</f>
        <v>348.48</v>
      </c>
    </row>
    <row r="137" spans="1:12" s="126" customFormat="1" ht="26.25" customHeight="1" x14ac:dyDescent="0.25">
      <c r="A137" s="138" t="s">
        <v>584</v>
      </c>
      <c r="B137" s="21" t="s">
        <v>415</v>
      </c>
      <c r="C137" s="123" t="s">
        <v>416</v>
      </c>
      <c r="D137" s="123">
        <v>3643</v>
      </c>
      <c r="E137" s="125">
        <v>1998</v>
      </c>
      <c r="F137" s="18" t="s">
        <v>18</v>
      </c>
      <c r="G137" s="123" t="s">
        <v>31</v>
      </c>
      <c r="H137" s="207">
        <v>200</v>
      </c>
      <c r="I137" s="257">
        <v>2</v>
      </c>
      <c r="J137" s="264">
        <f t="shared" ref="J137" si="148">SUM(I137*1.21)</f>
        <v>2.42</v>
      </c>
      <c r="K137" s="264">
        <f t="shared" ref="K137" si="149">SUM(I137*12*3)</f>
        <v>72</v>
      </c>
      <c r="L137" s="264">
        <f t="shared" ref="L137" si="150">SUM(J137*12*3)</f>
        <v>87.12</v>
      </c>
    </row>
    <row r="138" spans="1:12" s="126" customFormat="1" x14ac:dyDescent="0.25">
      <c r="A138" s="138" t="s">
        <v>585</v>
      </c>
      <c r="B138" s="21" t="s">
        <v>278</v>
      </c>
      <c r="C138" s="123" t="s">
        <v>279</v>
      </c>
      <c r="D138" s="123" t="s">
        <v>280</v>
      </c>
      <c r="E138" s="125">
        <v>1997</v>
      </c>
      <c r="F138" s="123" t="s">
        <v>18</v>
      </c>
      <c r="G138" s="123" t="s">
        <v>31</v>
      </c>
      <c r="H138" s="207">
        <v>200</v>
      </c>
      <c r="I138" s="257">
        <v>2</v>
      </c>
      <c r="J138" s="264">
        <f t="shared" ref="J138" si="151">SUM(I138*1.21)</f>
        <v>2.42</v>
      </c>
      <c r="K138" s="264">
        <f t="shared" ref="K138" si="152">SUM(I138*12*3)</f>
        <v>72</v>
      </c>
      <c r="L138" s="264">
        <f t="shared" ref="L138" si="153">SUM(J138*12*3)</f>
        <v>87.12</v>
      </c>
    </row>
    <row r="139" spans="1:12" s="126" customFormat="1" ht="27.75" customHeight="1" x14ac:dyDescent="0.25">
      <c r="A139" s="138" t="s">
        <v>586</v>
      </c>
      <c r="B139" s="21" t="s">
        <v>235</v>
      </c>
      <c r="C139" s="123" t="s">
        <v>236</v>
      </c>
      <c r="D139" s="123">
        <v>59865</v>
      </c>
      <c r="E139" s="125">
        <v>1984</v>
      </c>
      <c r="F139" s="123" t="s">
        <v>234</v>
      </c>
      <c r="G139" s="123" t="s">
        <v>31</v>
      </c>
      <c r="H139" s="207">
        <v>500</v>
      </c>
      <c r="I139" s="257">
        <v>20</v>
      </c>
      <c r="J139" s="264">
        <f t="shared" ref="J139:J140" si="154">SUM(I139*1.21)</f>
        <v>24.2</v>
      </c>
      <c r="K139" s="264">
        <f t="shared" ref="K139:K140" si="155">SUM(I139*12*3)</f>
        <v>720</v>
      </c>
      <c r="L139" s="264">
        <f t="shared" ref="L139:L140" si="156">SUM(J139*12*3)</f>
        <v>871.19999999999993</v>
      </c>
    </row>
    <row r="140" spans="1:12" s="126" customFormat="1" ht="28.5" x14ac:dyDescent="0.25">
      <c r="A140" s="138" t="s">
        <v>587</v>
      </c>
      <c r="B140" s="21" t="s">
        <v>417</v>
      </c>
      <c r="C140" s="123" t="s">
        <v>418</v>
      </c>
      <c r="D140" s="123"/>
      <c r="E140" s="125"/>
      <c r="F140" s="123" t="s">
        <v>18</v>
      </c>
      <c r="G140" s="123" t="s">
        <v>31</v>
      </c>
      <c r="H140" s="207">
        <v>100</v>
      </c>
      <c r="I140" s="257">
        <v>2</v>
      </c>
      <c r="J140" s="264">
        <f t="shared" si="154"/>
        <v>2.42</v>
      </c>
      <c r="K140" s="264">
        <f t="shared" si="155"/>
        <v>72</v>
      </c>
      <c r="L140" s="264">
        <f t="shared" si="156"/>
        <v>87.12</v>
      </c>
    </row>
    <row r="141" spans="1:12" s="126" customFormat="1" ht="17.25" customHeight="1" x14ac:dyDescent="0.25">
      <c r="A141" s="138" t="s">
        <v>588</v>
      </c>
      <c r="B141" s="21" t="s">
        <v>427</v>
      </c>
      <c r="C141" s="123" t="s">
        <v>428</v>
      </c>
      <c r="D141" s="123" t="s">
        <v>429</v>
      </c>
      <c r="E141" s="125"/>
      <c r="F141" s="176" t="s">
        <v>437</v>
      </c>
      <c r="G141" s="123" t="s">
        <v>31</v>
      </c>
      <c r="H141" s="207">
        <v>100</v>
      </c>
      <c r="I141" s="257">
        <v>2</v>
      </c>
      <c r="J141" s="264">
        <f t="shared" ref="J141:J143" si="157">SUM(I141*1.21)</f>
        <v>2.42</v>
      </c>
      <c r="K141" s="264">
        <f t="shared" ref="K141:K143" si="158">SUM(I141*12*3)</f>
        <v>72</v>
      </c>
      <c r="L141" s="264">
        <f t="shared" ref="L141:L143" si="159">SUM(J141*12*3)</f>
        <v>87.12</v>
      </c>
    </row>
    <row r="142" spans="1:12" s="126" customFormat="1" ht="18" customHeight="1" x14ac:dyDescent="0.25">
      <c r="A142" s="138" t="s">
        <v>589</v>
      </c>
      <c r="B142" s="21" t="s">
        <v>427</v>
      </c>
      <c r="C142" s="123" t="s">
        <v>418</v>
      </c>
      <c r="D142" s="123">
        <v>2050</v>
      </c>
      <c r="E142" s="125"/>
      <c r="F142" s="176" t="s">
        <v>437</v>
      </c>
      <c r="G142" s="123" t="s">
        <v>31</v>
      </c>
      <c r="H142" s="207">
        <v>100</v>
      </c>
      <c r="I142" s="257">
        <v>2</v>
      </c>
      <c r="J142" s="264">
        <f t="shared" si="157"/>
        <v>2.42</v>
      </c>
      <c r="K142" s="264">
        <f t="shared" si="158"/>
        <v>72</v>
      </c>
      <c r="L142" s="264">
        <f t="shared" si="159"/>
        <v>87.12</v>
      </c>
    </row>
    <row r="143" spans="1:12" s="126" customFormat="1" ht="18" customHeight="1" x14ac:dyDescent="0.25">
      <c r="A143" s="138" t="s">
        <v>590</v>
      </c>
      <c r="B143" s="21" t="s">
        <v>427</v>
      </c>
      <c r="C143" s="123" t="s">
        <v>418</v>
      </c>
      <c r="D143" s="123">
        <v>2050</v>
      </c>
      <c r="E143" s="125"/>
      <c r="F143" s="176" t="s">
        <v>437</v>
      </c>
      <c r="G143" s="123" t="s">
        <v>31</v>
      </c>
      <c r="H143" s="207">
        <v>100</v>
      </c>
      <c r="I143" s="257">
        <v>2</v>
      </c>
      <c r="J143" s="264">
        <f t="shared" si="157"/>
        <v>2.42</v>
      </c>
      <c r="K143" s="264">
        <f t="shared" si="158"/>
        <v>72</v>
      </c>
      <c r="L143" s="264">
        <f t="shared" si="159"/>
        <v>87.12</v>
      </c>
    </row>
    <row r="144" spans="1:12" s="126" customFormat="1" ht="27.75" customHeight="1" x14ac:dyDescent="0.25">
      <c r="A144" s="138" t="s">
        <v>591</v>
      </c>
      <c r="B144" s="21" t="s">
        <v>281</v>
      </c>
      <c r="C144" s="123" t="s">
        <v>282</v>
      </c>
      <c r="D144" s="123" t="s">
        <v>283</v>
      </c>
      <c r="E144" s="125">
        <v>2005</v>
      </c>
      <c r="F144" s="123" t="s">
        <v>18</v>
      </c>
      <c r="G144" s="123" t="s">
        <v>31</v>
      </c>
      <c r="H144" s="207">
        <v>500</v>
      </c>
      <c r="I144" s="257">
        <v>6</v>
      </c>
      <c r="J144" s="264">
        <f t="shared" ref="J144:J150" si="160">SUM(I144*1.21)</f>
        <v>7.26</v>
      </c>
      <c r="K144" s="264">
        <f t="shared" ref="K144:K150" si="161">SUM(I144*12*3)</f>
        <v>216</v>
      </c>
      <c r="L144" s="264">
        <f t="shared" ref="L144:L150" si="162">SUM(J144*12*3)</f>
        <v>261.36</v>
      </c>
    </row>
    <row r="145" spans="1:12" s="126" customFormat="1" x14ac:dyDescent="0.25">
      <c r="A145" s="105" t="s">
        <v>592</v>
      </c>
      <c r="B145" s="162" t="s">
        <v>284</v>
      </c>
      <c r="C145" s="18" t="s">
        <v>285</v>
      </c>
      <c r="D145" s="18">
        <v>523508</v>
      </c>
      <c r="E145" s="169">
        <v>2005</v>
      </c>
      <c r="F145" s="18" t="s">
        <v>18</v>
      </c>
      <c r="G145" s="123" t="s">
        <v>31</v>
      </c>
      <c r="H145" s="207">
        <v>300</v>
      </c>
      <c r="I145" s="257">
        <v>5</v>
      </c>
      <c r="J145" s="264">
        <f t="shared" si="160"/>
        <v>6.05</v>
      </c>
      <c r="K145" s="264">
        <f t="shared" si="161"/>
        <v>180</v>
      </c>
      <c r="L145" s="264">
        <f t="shared" si="162"/>
        <v>217.79999999999998</v>
      </c>
    </row>
    <row r="146" spans="1:12" s="126" customFormat="1" x14ac:dyDescent="0.25">
      <c r="A146" s="105" t="s">
        <v>593</v>
      </c>
      <c r="B146" s="162" t="s">
        <v>284</v>
      </c>
      <c r="C146" s="18" t="s">
        <v>286</v>
      </c>
      <c r="D146" s="18">
        <v>401510</v>
      </c>
      <c r="E146" s="169">
        <v>2005</v>
      </c>
      <c r="F146" s="123" t="s">
        <v>321</v>
      </c>
      <c r="G146" s="123" t="s">
        <v>31</v>
      </c>
      <c r="H146" s="207">
        <v>300</v>
      </c>
      <c r="I146" s="257">
        <v>5</v>
      </c>
      <c r="J146" s="264">
        <f t="shared" si="160"/>
        <v>6.05</v>
      </c>
      <c r="K146" s="264">
        <f t="shared" si="161"/>
        <v>180</v>
      </c>
      <c r="L146" s="264">
        <f t="shared" si="162"/>
        <v>217.79999999999998</v>
      </c>
    </row>
    <row r="147" spans="1:12" s="126" customFormat="1" ht="28.5" x14ac:dyDescent="0.25">
      <c r="A147" s="138" t="s">
        <v>594</v>
      </c>
      <c r="B147" s="21" t="s">
        <v>287</v>
      </c>
      <c r="C147" s="123" t="s">
        <v>288</v>
      </c>
      <c r="D147" s="123">
        <v>103303391</v>
      </c>
      <c r="E147" s="123">
        <v>1999</v>
      </c>
      <c r="F147" s="123" t="s">
        <v>144</v>
      </c>
      <c r="G147" s="123" t="s">
        <v>31</v>
      </c>
      <c r="H147" s="207">
        <v>1000</v>
      </c>
      <c r="I147" s="257">
        <v>5</v>
      </c>
      <c r="J147" s="264">
        <f t="shared" si="160"/>
        <v>6.05</v>
      </c>
      <c r="K147" s="264">
        <f t="shared" si="161"/>
        <v>180</v>
      </c>
      <c r="L147" s="264">
        <f t="shared" si="162"/>
        <v>217.79999999999998</v>
      </c>
    </row>
    <row r="148" spans="1:12" s="126" customFormat="1" ht="18" customHeight="1" x14ac:dyDescent="0.25">
      <c r="A148" s="138" t="s">
        <v>595</v>
      </c>
      <c r="B148" s="21" t="s">
        <v>291</v>
      </c>
      <c r="C148" s="123" t="s">
        <v>292</v>
      </c>
      <c r="D148" s="156" t="s">
        <v>293</v>
      </c>
      <c r="E148" s="125">
        <v>2002</v>
      </c>
      <c r="F148" s="123" t="s">
        <v>294</v>
      </c>
      <c r="G148" s="123" t="s">
        <v>19</v>
      </c>
      <c r="H148" s="207">
        <v>50000</v>
      </c>
      <c r="I148" s="257">
        <v>452</v>
      </c>
      <c r="J148" s="264">
        <f t="shared" si="160"/>
        <v>546.91999999999996</v>
      </c>
      <c r="K148" s="266">
        <f t="shared" si="161"/>
        <v>16272</v>
      </c>
      <c r="L148" s="266">
        <f t="shared" si="162"/>
        <v>19689.119999999995</v>
      </c>
    </row>
    <row r="149" spans="1:12" s="126" customFormat="1" x14ac:dyDescent="0.25">
      <c r="A149" s="138" t="s">
        <v>596</v>
      </c>
      <c r="B149" s="21" t="s">
        <v>291</v>
      </c>
      <c r="C149" s="123" t="s">
        <v>295</v>
      </c>
      <c r="D149" s="123">
        <v>31010481</v>
      </c>
      <c r="E149" s="125">
        <v>2001</v>
      </c>
      <c r="F149" s="123" t="s">
        <v>294</v>
      </c>
      <c r="G149" s="123" t="s">
        <v>19</v>
      </c>
      <c r="H149" s="207">
        <v>20000</v>
      </c>
      <c r="I149" s="257">
        <v>48</v>
      </c>
      <c r="J149" s="264">
        <f t="shared" si="160"/>
        <v>58.08</v>
      </c>
      <c r="K149" s="264">
        <f t="shared" si="161"/>
        <v>1728</v>
      </c>
      <c r="L149" s="264">
        <f t="shared" si="162"/>
        <v>2090.88</v>
      </c>
    </row>
    <row r="150" spans="1:12" s="126" customFormat="1" x14ac:dyDescent="0.25">
      <c r="A150" s="138" t="s">
        <v>597</v>
      </c>
      <c r="B150" s="21" t="s">
        <v>291</v>
      </c>
      <c r="C150" s="123" t="s">
        <v>296</v>
      </c>
      <c r="D150" s="156" t="s">
        <v>297</v>
      </c>
      <c r="E150" s="125">
        <v>2007</v>
      </c>
      <c r="F150" s="123" t="s">
        <v>272</v>
      </c>
      <c r="G150" s="123" t="s">
        <v>19</v>
      </c>
      <c r="H150" s="207">
        <v>10000</v>
      </c>
      <c r="I150" s="257">
        <v>30</v>
      </c>
      <c r="J150" s="264">
        <f t="shared" si="160"/>
        <v>36.299999999999997</v>
      </c>
      <c r="K150" s="264">
        <f t="shared" si="161"/>
        <v>1080</v>
      </c>
      <c r="L150" s="264">
        <f t="shared" si="162"/>
        <v>1306.8</v>
      </c>
    </row>
    <row r="151" spans="1:12" s="126" customFormat="1" x14ac:dyDescent="0.25">
      <c r="A151" s="138" t="s">
        <v>598</v>
      </c>
      <c r="B151" s="21" t="s">
        <v>440</v>
      </c>
      <c r="C151" s="123"/>
      <c r="D151" s="156"/>
      <c r="E151" s="125"/>
      <c r="F151" s="123"/>
      <c r="G151" s="123"/>
      <c r="H151" s="207">
        <v>5000</v>
      </c>
      <c r="I151" s="19"/>
      <c r="J151" s="145"/>
      <c r="K151" s="145"/>
      <c r="L151" s="145"/>
    </row>
    <row r="152" spans="1:12" ht="75" x14ac:dyDescent="0.25">
      <c r="A152" s="102" t="s">
        <v>599</v>
      </c>
      <c r="B152" s="20" t="s">
        <v>773</v>
      </c>
      <c r="C152" s="20" t="s">
        <v>441</v>
      </c>
      <c r="D152" s="86">
        <v>7653167</v>
      </c>
      <c r="E152" s="22">
        <v>2018</v>
      </c>
      <c r="F152" s="20" t="s">
        <v>294</v>
      </c>
      <c r="G152" s="20" t="s">
        <v>19</v>
      </c>
      <c r="H152" s="205"/>
      <c r="I152" s="289">
        <v>180</v>
      </c>
      <c r="J152" s="265">
        <f t="shared" ref="J152:J153" si="163">SUM(I152*1.21)</f>
        <v>217.79999999999998</v>
      </c>
      <c r="K152" s="265">
        <f>SUM(I152*30)</f>
        <v>5400</v>
      </c>
      <c r="L152" s="265">
        <f>SUM(J152*30)</f>
        <v>6533.9999999999991</v>
      </c>
    </row>
    <row r="153" spans="1:12" ht="18" customHeight="1" x14ac:dyDescent="0.25">
      <c r="A153" s="102" t="s">
        <v>600</v>
      </c>
      <c r="B153" s="28" t="s">
        <v>298</v>
      </c>
      <c r="C153" s="20" t="s">
        <v>299</v>
      </c>
      <c r="D153" s="20" t="s">
        <v>300</v>
      </c>
      <c r="E153" s="22">
        <v>2017</v>
      </c>
      <c r="F153" s="20" t="s">
        <v>272</v>
      </c>
      <c r="G153" s="20" t="s">
        <v>19</v>
      </c>
      <c r="H153" s="205"/>
      <c r="I153" s="289">
        <v>80</v>
      </c>
      <c r="J153" s="265">
        <f t="shared" si="163"/>
        <v>96.8</v>
      </c>
      <c r="K153" s="265">
        <f t="shared" ref="K153" si="164">SUM(I153*12*3)</f>
        <v>2880</v>
      </c>
      <c r="L153" s="265">
        <f t="shared" ref="L153" si="165">SUM(J153*12*3)</f>
        <v>3484.7999999999997</v>
      </c>
    </row>
    <row r="154" spans="1:12" ht="18" customHeight="1" x14ac:dyDescent="0.25">
      <c r="A154" s="102"/>
      <c r="B154" s="21" t="s">
        <v>601</v>
      </c>
      <c r="C154" s="20"/>
      <c r="D154" s="20"/>
      <c r="E154" s="22"/>
      <c r="F154" s="20"/>
      <c r="G154" s="20"/>
      <c r="H154" s="205"/>
      <c r="I154" s="268">
        <f t="shared" ref="I154:L154" si="166">SUM(I152:I153)</f>
        <v>260</v>
      </c>
      <c r="J154" s="274">
        <f t="shared" si="166"/>
        <v>314.59999999999997</v>
      </c>
      <c r="K154" s="274">
        <f t="shared" si="166"/>
        <v>8280</v>
      </c>
      <c r="L154" s="274">
        <f t="shared" si="166"/>
        <v>10018.799999999999</v>
      </c>
    </row>
    <row r="155" spans="1:12" s="126" customFormat="1" ht="28.5" x14ac:dyDescent="0.25">
      <c r="A155" s="138" t="s">
        <v>602</v>
      </c>
      <c r="B155" s="21" t="s">
        <v>303</v>
      </c>
      <c r="C155" s="183" t="s">
        <v>304</v>
      </c>
      <c r="D155" s="156" t="s">
        <v>305</v>
      </c>
      <c r="E155" s="123">
        <v>1994</v>
      </c>
      <c r="F155" s="123" t="s">
        <v>272</v>
      </c>
      <c r="G155" s="123" t="s">
        <v>31</v>
      </c>
      <c r="H155" s="207">
        <v>2000</v>
      </c>
      <c r="I155" s="257">
        <v>32</v>
      </c>
      <c r="J155" s="264">
        <f t="shared" ref="J155" si="167">SUM(I155*1.21)</f>
        <v>38.72</v>
      </c>
      <c r="K155" s="264">
        <f t="shared" ref="K155" si="168">SUM(I155*12*3)</f>
        <v>1152</v>
      </c>
      <c r="L155" s="264">
        <f t="shared" ref="L155" si="169">SUM(J155*12*3)</f>
        <v>1393.92</v>
      </c>
    </row>
    <row r="156" spans="1:12" s="126" customFormat="1" ht="30" customHeight="1" x14ac:dyDescent="0.25">
      <c r="A156" s="105" t="s">
        <v>603</v>
      </c>
      <c r="B156" s="162" t="s">
        <v>309</v>
      </c>
      <c r="C156" s="18" t="s">
        <v>310</v>
      </c>
      <c r="D156" s="156" t="s">
        <v>311</v>
      </c>
      <c r="E156" s="178" t="s">
        <v>312</v>
      </c>
      <c r="F156" s="158" t="s">
        <v>313</v>
      </c>
      <c r="G156" s="18" t="s">
        <v>31</v>
      </c>
      <c r="H156" s="207">
        <v>500</v>
      </c>
      <c r="I156" s="257">
        <v>4</v>
      </c>
      <c r="J156" s="264">
        <f t="shared" ref="J156:J157" si="170">SUM(I156*1.21)</f>
        <v>4.84</v>
      </c>
      <c r="K156" s="264">
        <f t="shared" ref="K156:K157" si="171">SUM(I156*12*3)</f>
        <v>144</v>
      </c>
      <c r="L156" s="264">
        <f t="shared" ref="L156:L157" si="172">SUM(J156*12*3)</f>
        <v>174.24</v>
      </c>
    </row>
    <row r="157" spans="1:12" s="126" customFormat="1" ht="27" customHeight="1" x14ac:dyDescent="0.25">
      <c r="A157" s="105" t="s">
        <v>604</v>
      </c>
      <c r="B157" s="162" t="s">
        <v>309</v>
      </c>
      <c r="C157" s="18" t="s">
        <v>314</v>
      </c>
      <c r="D157" s="123">
        <v>732892</v>
      </c>
      <c r="E157" s="125">
        <v>2007</v>
      </c>
      <c r="F157" s="123" t="s">
        <v>240</v>
      </c>
      <c r="G157" s="18" t="s">
        <v>31</v>
      </c>
      <c r="H157" s="207">
        <v>500</v>
      </c>
      <c r="I157" s="257">
        <v>4</v>
      </c>
      <c r="J157" s="264">
        <f t="shared" si="170"/>
        <v>4.84</v>
      </c>
      <c r="K157" s="264">
        <f t="shared" si="171"/>
        <v>144</v>
      </c>
      <c r="L157" s="264">
        <f t="shared" si="172"/>
        <v>174.24</v>
      </c>
    </row>
    <row r="158" spans="1:12" s="126" customFormat="1" ht="17.25" customHeight="1" x14ac:dyDescent="0.25">
      <c r="A158" s="105" t="s">
        <v>605</v>
      </c>
      <c r="B158" s="162" t="s">
        <v>315</v>
      </c>
      <c r="C158" s="18" t="s">
        <v>316</v>
      </c>
      <c r="D158" s="18" t="s">
        <v>317</v>
      </c>
      <c r="E158" s="169">
        <v>2007</v>
      </c>
      <c r="F158" s="18" t="s">
        <v>116</v>
      </c>
      <c r="G158" s="18" t="s">
        <v>31</v>
      </c>
      <c r="H158" s="207">
        <v>3000</v>
      </c>
      <c r="I158" s="263">
        <v>3</v>
      </c>
      <c r="J158" s="264">
        <f t="shared" ref="J158:J161" si="173">SUM(I158*1.21)</f>
        <v>3.63</v>
      </c>
      <c r="K158" s="264">
        <f t="shared" ref="K158:K161" si="174">SUM(I158*12*3)</f>
        <v>108</v>
      </c>
      <c r="L158" s="264">
        <f t="shared" ref="L158:L161" si="175">SUM(J158*12*3)</f>
        <v>130.68</v>
      </c>
    </row>
    <row r="159" spans="1:12" s="126" customFormat="1" ht="18" customHeight="1" x14ac:dyDescent="0.25">
      <c r="A159" s="105" t="s">
        <v>606</v>
      </c>
      <c r="B159" s="162" t="s">
        <v>315</v>
      </c>
      <c r="C159" s="18" t="s">
        <v>316</v>
      </c>
      <c r="D159" s="184" t="s">
        <v>318</v>
      </c>
      <c r="E159" s="169">
        <v>2008</v>
      </c>
      <c r="F159" s="18" t="s">
        <v>116</v>
      </c>
      <c r="G159" s="18" t="s">
        <v>31</v>
      </c>
      <c r="H159" s="207">
        <v>3000</v>
      </c>
      <c r="I159" s="263">
        <v>3</v>
      </c>
      <c r="J159" s="264">
        <f t="shared" si="173"/>
        <v>3.63</v>
      </c>
      <c r="K159" s="264">
        <f t="shared" si="174"/>
        <v>108</v>
      </c>
      <c r="L159" s="264">
        <f t="shared" si="175"/>
        <v>130.68</v>
      </c>
    </row>
    <row r="160" spans="1:12" s="126" customFormat="1" x14ac:dyDescent="0.25">
      <c r="A160" s="105" t="s">
        <v>607</v>
      </c>
      <c r="B160" s="162" t="s">
        <v>315</v>
      </c>
      <c r="C160" s="18" t="s">
        <v>319</v>
      </c>
      <c r="D160" s="123">
        <v>160331</v>
      </c>
      <c r="E160" s="125">
        <v>2001</v>
      </c>
      <c r="F160" s="123" t="s">
        <v>116</v>
      </c>
      <c r="G160" s="18" t="s">
        <v>31</v>
      </c>
      <c r="H160" s="207">
        <v>1000</v>
      </c>
      <c r="I160" s="263">
        <v>6</v>
      </c>
      <c r="J160" s="264">
        <f t="shared" si="173"/>
        <v>7.26</v>
      </c>
      <c r="K160" s="264">
        <f t="shared" si="174"/>
        <v>216</v>
      </c>
      <c r="L160" s="264">
        <f t="shared" si="175"/>
        <v>261.36</v>
      </c>
    </row>
    <row r="161" spans="1:12" s="126" customFormat="1" x14ac:dyDescent="0.25">
      <c r="A161" s="105" t="s">
        <v>608</v>
      </c>
      <c r="B161" s="162" t="s">
        <v>315</v>
      </c>
      <c r="C161" s="18" t="s">
        <v>320</v>
      </c>
      <c r="D161" s="123">
        <v>304100249</v>
      </c>
      <c r="E161" s="125">
        <v>2004</v>
      </c>
      <c r="F161" s="123" t="s">
        <v>116</v>
      </c>
      <c r="G161" s="18" t="s">
        <v>31</v>
      </c>
      <c r="H161" s="207">
        <v>1000</v>
      </c>
      <c r="I161" s="263">
        <v>6</v>
      </c>
      <c r="J161" s="264">
        <f t="shared" si="173"/>
        <v>7.26</v>
      </c>
      <c r="K161" s="264">
        <f t="shared" si="174"/>
        <v>216</v>
      </c>
      <c r="L161" s="264">
        <f t="shared" si="175"/>
        <v>261.36</v>
      </c>
    </row>
    <row r="162" spans="1:12" s="126" customFormat="1" x14ac:dyDescent="0.25">
      <c r="A162" s="105" t="s">
        <v>609</v>
      </c>
      <c r="B162" s="162" t="s">
        <v>322</v>
      </c>
      <c r="C162" s="18" t="s">
        <v>323</v>
      </c>
      <c r="D162" s="123">
        <v>76723</v>
      </c>
      <c r="E162" s="125">
        <v>1990</v>
      </c>
      <c r="F162" s="123" t="s">
        <v>141</v>
      </c>
      <c r="G162" s="18" t="s">
        <v>31</v>
      </c>
      <c r="H162" s="207">
        <v>300</v>
      </c>
      <c r="I162" s="263">
        <v>6.5</v>
      </c>
      <c r="J162" s="264">
        <f t="shared" ref="J162:J164" si="176">SUM(I162*1.21)</f>
        <v>7.8650000000000002</v>
      </c>
      <c r="K162" s="264">
        <f t="shared" ref="K162:K164" si="177">SUM(I162*12*3)</f>
        <v>234</v>
      </c>
      <c r="L162" s="264">
        <f t="shared" ref="L162:L164" si="178">SUM(J162*12*3)</f>
        <v>283.14</v>
      </c>
    </row>
    <row r="163" spans="1:12" s="126" customFormat="1" x14ac:dyDescent="0.25">
      <c r="A163" s="105" t="s">
        <v>610</v>
      </c>
      <c r="B163" s="162" t="s">
        <v>430</v>
      </c>
      <c r="C163" s="18" t="s">
        <v>431</v>
      </c>
      <c r="D163" s="123" t="s">
        <v>432</v>
      </c>
      <c r="E163" s="125"/>
      <c r="F163" s="176" t="s">
        <v>437</v>
      </c>
      <c r="G163" s="18" t="s">
        <v>31</v>
      </c>
      <c r="H163" s="207">
        <v>200</v>
      </c>
      <c r="I163" s="263">
        <v>3</v>
      </c>
      <c r="J163" s="264">
        <f t="shared" si="176"/>
        <v>3.63</v>
      </c>
      <c r="K163" s="264">
        <f t="shared" si="177"/>
        <v>108</v>
      </c>
      <c r="L163" s="264">
        <f t="shared" si="178"/>
        <v>130.68</v>
      </c>
    </row>
    <row r="164" spans="1:12" s="126" customFormat="1" x14ac:dyDescent="0.25">
      <c r="A164" s="105" t="s">
        <v>611</v>
      </c>
      <c r="B164" s="162" t="s">
        <v>406</v>
      </c>
      <c r="C164" s="18" t="s">
        <v>413</v>
      </c>
      <c r="D164" s="123">
        <v>20170108</v>
      </c>
      <c r="E164" s="125">
        <v>2017</v>
      </c>
      <c r="F164" s="123" t="s">
        <v>18</v>
      </c>
      <c r="G164" s="18" t="s">
        <v>31</v>
      </c>
      <c r="H164" s="207">
        <v>200</v>
      </c>
      <c r="I164" s="263">
        <v>3</v>
      </c>
      <c r="J164" s="264">
        <f t="shared" si="176"/>
        <v>3.63</v>
      </c>
      <c r="K164" s="264">
        <f t="shared" si="177"/>
        <v>108</v>
      </c>
      <c r="L164" s="264">
        <f t="shared" si="178"/>
        <v>130.68</v>
      </c>
    </row>
    <row r="165" spans="1:12" s="126" customFormat="1" ht="28.5" x14ac:dyDescent="0.25">
      <c r="A165" s="138" t="s">
        <v>612</v>
      </c>
      <c r="B165" s="21" t="s">
        <v>335</v>
      </c>
      <c r="C165" s="123" t="s">
        <v>336</v>
      </c>
      <c r="D165" s="123" t="s">
        <v>337</v>
      </c>
      <c r="E165" s="125">
        <v>2004</v>
      </c>
      <c r="F165" s="123" t="s">
        <v>149</v>
      </c>
      <c r="G165" s="123" t="s">
        <v>31</v>
      </c>
      <c r="H165" s="207">
        <v>1500</v>
      </c>
      <c r="I165" s="263">
        <v>28</v>
      </c>
      <c r="J165" s="264">
        <f t="shared" ref="J165:J166" si="179">SUM(I165*1.21)</f>
        <v>33.879999999999995</v>
      </c>
      <c r="K165" s="264">
        <f t="shared" ref="K165:K166" si="180">SUM(I165*12*3)</f>
        <v>1008</v>
      </c>
      <c r="L165" s="264">
        <f t="shared" ref="L165:L166" si="181">SUM(J165*12*3)</f>
        <v>1219.6799999999998</v>
      </c>
    </row>
    <row r="166" spans="1:12" s="126" customFormat="1" ht="28.5" x14ac:dyDescent="0.25">
      <c r="A166" s="138" t="s">
        <v>613</v>
      </c>
      <c r="B166" s="21" t="s">
        <v>338</v>
      </c>
      <c r="C166" s="123" t="s">
        <v>339</v>
      </c>
      <c r="D166" s="123" t="s">
        <v>340</v>
      </c>
      <c r="E166" s="125">
        <v>2009</v>
      </c>
      <c r="F166" s="123" t="s">
        <v>149</v>
      </c>
      <c r="G166" s="123" t="s">
        <v>31</v>
      </c>
      <c r="H166" s="207">
        <v>3000</v>
      </c>
      <c r="I166" s="263">
        <v>28</v>
      </c>
      <c r="J166" s="264">
        <f t="shared" si="179"/>
        <v>33.879999999999995</v>
      </c>
      <c r="K166" s="264">
        <f t="shared" si="180"/>
        <v>1008</v>
      </c>
      <c r="L166" s="264">
        <f t="shared" si="181"/>
        <v>1219.6799999999998</v>
      </c>
    </row>
    <row r="167" spans="1:12" s="126" customFormat="1" ht="30" customHeight="1" x14ac:dyDescent="0.25">
      <c r="A167" s="138" t="s">
        <v>614</v>
      </c>
      <c r="B167" s="21" t="s">
        <v>356</v>
      </c>
      <c r="C167" s="123" t="s">
        <v>357</v>
      </c>
      <c r="D167" s="123">
        <v>1884844</v>
      </c>
      <c r="E167" s="123">
        <v>2008</v>
      </c>
      <c r="F167" s="123" t="s">
        <v>144</v>
      </c>
      <c r="G167" s="123" t="s">
        <v>31</v>
      </c>
      <c r="H167" s="207">
        <v>10000</v>
      </c>
      <c r="I167" s="263">
        <v>70</v>
      </c>
      <c r="J167" s="264">
        <f t="shared" ref="J167" si="182">SUM(I167*1.21)</f>
        <v>84.7</v>
      </c>
      <c r="K167" s="264">
        <f t="shared" ref="K167" si="183">SUM(I167*12*3)</f>
        <v>2520</v>
      </c>
      <c r="L167" s="264">
        <f t="shared" ref="L167" si="184">SUM(J167*12*3)</f>
        <v>3049.2000000000003</v>
      </c>
    </row>
    <row r="168" spans="1:12" s="126" customFormat="1" ht="30" customHeight="1" x14ac:dyDescent="0.25">
      <c r="A168" s="138" t="s">
        <v>615</v>
      </c>
      <c r="B168" s="21" t="s">
        <v>358</v>
      </c>
      <c r="C168" s="123" t="s">
        <v>359</v>
      </c>
      <c r="D168" s="123"/>
      <c r="E168" s="123"/>
      <c r="F168" s="123"/>
      <c r="G168" s="123" t="s">
        <v>31</v>
      </c>
      <c r="H168" s="207">
        <v>1500</v>
      </c>
      <c r="I168" s="19"/>
      <c r="J168" s="145"/>
      <c r="K168" s="145"/>
      <c r="L168" s="145"/>
    </row>
    <row r="169" spans="1:12" ht="30.75" customHeight="1" x14ac:dyDescent="0.25">
      <c r="A169" s="102" t="s">
        <v>616</v>
      </c>
      <c r="B169" s="28" t="s">
        <v>358</v>
      </c>
      <c r="C169" s="20" t="s">
        <v>359</v>
      </c>
      <c r="D169" s="20" t="s">
        <v>360</v>
      </c>
      <c r="E169" s="20">
        <v>2011</v>
      </c>
      <c r="F169" s="20" t="s">
        <v>272</v>
      </c>
      <c r="G169" s="20"/>
      <c r="H169" s="205"/>
      <c r="I169" s="259">
        <v>4</v>
      </c>
      <c r="J169" s="265">
        <f t="shared" ref="J169:J171" si="185">SUM(I169*1.21)</f>
        <v>4.84</v>
      </c>
      <c r="K169" s="265">
        <f t="shared" ref="K169:K171" si="186">SUM(I169*12*3)</f>
        <v>144</v>
      </c>
      <c r="L169" s="265">
        <f t="shared" ref="L169:L171" si="187">SUM(J169*12*3)</f>
        <v>174.24</v>
      </c>
    </row>
    <row r="170" spans="1:12" ht="30" customHeight="1" x14ac:dyDescent="0.25">
      <c r="A170" s="102" t="s">
        <v>617</v>
      </c>
      <c r="B170" s="28" t="s">
        <v>358</v>
      </c>
      <c r="C170" s="20" t="s">
        <v>359</v>
      </c>
      <c r="D170" s="20" t="s">
        <v>361</v>
      </c>
      <c r="E170" s="20">
        <v>2011</v>
      </c>
      <c r="F170" s="20" t="s">
        <v>272</v>
      </c>
      <c r="G170" s="20"/>
      <c r="H170" s="205"/>
      <c r="I170" s="259">
        <v>4</v>
      </c>
      <c r="J170" s="265">
        <f t="shared" si="185"/>
        <v>4.84</v>
      </c>
      <c r="K170" s="265">
        <f t="shared" si="186"/>
        <v>144</v>
      </c>
      <c r="L170" s="265">
        <f t="shared" si="187"/>
        <v>174.24</v>
      </c>
    </row>
    <row r="171" spans="1:12" ht="28.5" customHeight="1" x14ac:dyDescent="0.25">
      <c r="A171" s="102" t="s">
        <v>618</v>
      </c>
      <c r="B171" s="28" t="s">
        <v>358</v>
      </c>
      <c r="C171" s="20" t="s">
        <v>359</v>
      </c>
      <c r="D171" s="20" t="s">
        <v>362</v>
      </c>
      <c r="E171" s="20">
        <v>2011</v>
      </c>
      <c r="F171" s="20" t="s">
        <v>272</v>
      </c>
      <c r="G171" s="20"/>
      <c r="H171" s="205"/>
      <c r="I171" s="259">
        <v>4</v>
      </c>
      <c r="J171" s="265">
        <f t="shared" si="185"/>
        <v>4.84</v>
      </c>
      <c r="K171" s="265">
        <f t="shared" si="186"/>
        <v>144</v>
      </c>
      <c r="L171" s="265">
        <f t="shared" si="187"/>
        <v>174.24</v>
      </c>
    </row>
    <row r="172" spans="1:12" x14ac:dyDescent="0.25">
      <c r="A172" s="105"/>
      <c r="B172" s="16" t="s">
        <v>619</v>
      </c>
      <c r="C172" s="14"/>
      <c r="D172" s="14"/>
      <c r="E172" s="14"/>
      <c r="F172" s="14"/>
      <c r="G172" s="14"/>
      <c r="H172" s="205"/>
      <c r="I172" s="19">
        <f t="shared" ref="I172:L172" si="188">SUM(I169:I171)</f>
        <v>12</v>
      </c>
      <c r="J172" s="267">
        <f t="shared" si="188"/>
        <v>14.52</v>
      </c>
      <c r="K172" s="267">
        <f t="shared" si="188"/>
        <v>432</v>
      </c>
      <c r="L172" s="267">
        <f t="shared" si="188"/>
        <v>522.72</v>
      </c>
    </row>
    <row r="173" spans="1:12" s="126" customFormat="1" x14ac:dyDescent="0.25">
      <c r="A173" s="138" t="s">
        <v>620</v>
      </c>
      <c r="B173" s="16" t="s">
        <v>363</v>
      </c>
      <c r="C173" s="18" t="s">
        <v>426</v>
      </c>
      <c r="D173" s="18">
        <v>3022</v>
      </c>
      <c r="E173" s="18">
        <v>1991</v>
      </c>
      <c r="F173" s="18" t="s">
        <v>18</v>
      </c>
      <c r="G173" s="18" t="s">
        <v>31</v>
      </c>
      <c r="H173" s="207">
        <v>300</v>
      </c>
      <c r="I173" s="263">
        <v>6</v>
      </c>
      <c r="J173" s="264">
        <f t="shared" ref="J173:J174" si="189">SUM(I173*1.21)</f>
        <v>7.26</v>
      </c>
      <c r="K173" s="264">
        <f t="shared" ref="K173:K174" si="190">SUM(I173*12*3)</f>
        <v>216</v>
      </c>
      <c r="L173" s="264">
        <f t="shared" ref="L173:L174" si="191">SUM(J173*12*3)</f>
        <v>261.36</v>
      </c>
    </row>
    <row r="174" spans="1:12" s="126" customFormat="1" x14ac:dyDescent="0.25">
      <c r="A174" s="105" t="s">
        <v>621</v>
      </c>
      <c r="B174" s="16" t="s">
        <v>363</v>
      </c>
      <c r="C174" s="18" t="s">
        <v>364</v>
      </c>
      <c r="D174" s="18">
        <v>5464</v>
      </c>
      <c r="E174" s="18">
        <v>1998</v>
      </c>
      <c r="F174" s="18" t="s">
        <v>18</v>
      </c>
      <c r="G174" s="18" t="s">
        <v>31</v>
      </c>
      <c r="H174" s="207">
        <v>300</v>
      </c>
      <c r="I174" s="263">
        <v>6</v>
      </c>
      <c r="J174" s="264">
        <f t="shared" si="189"/>
        <v>7.26</v>
      </c>
      <c r="K174" s="264">
        <f t="shared" si="190"/>
        <v>216</v>
      </c>
      <c r="L174" s="264">
        <f t="shared" si="191"/>
        <v>261.36</v>
      </c>
    </row>
    <row r="175" spans="1:12" x14ac:dyDescent="0.25">
      <c r="A175" s="106"/>
      <c r="B175" s="29"/>
      <c r="C175" s="30"/>
      <c r="D175" s="30"/>
      <c r="E175" s="30"/>
      <c r="F175" s="30"/>
      <c r="G175" s="30"/>
      <c r="H175" s="32"/>
      <c r="I175" s="30"/>
    </row>
    <row r="176" spans="1:12" ht="15.75" x14ac:dyDescent="0.25">
      <c r="A176" s="297" t="s">
        <v>14</v>
      </c>
      <c r="B176" s="297"/>
      <c r="C176" s="297"/>
      <c r="D176" s="297"/>
      <c r="E176" s="297"/>
      <c r="F176" s="297"/>
      <c r="G176" s="297"/>
      <c r="H176" s="30"/>
      <c r="I176" s="30"/>
    </row>
    <row r="177" spans="1:10" ht="15.75" x14ac:dyDescent="0.25">
      <c r="A177" s="296" t="s">
        <v>408</v>
      </c>
      <c r="B177" s="296"/>
      <c r="C177" s="296"/>
      <c r="D177" s="296"/>
      <c r="E177" s="296"/>
      <c r="F177" s="296"/>
      <c r="G177" s="296"/>
      <c r="H177" s="31"/>
      <c r="I177" s="32"/>
    </row>
    <row r="178" spans="1:10" ht="87.75" customHeight="1" x14ac:dyDescent="0.25">
      <c r="A178" s="100" t="s">
        <v>2</v>
      </c>
      <c r="B178" s="11" t="s">
        <v>15</v>
      </c>
      <c r="C178" s="11" t="s">
        <v>16</v>
      </c>
      <c r="D178" s="11" t="s">
        <v>365</v>
      </c>
      <c r="E178" s="97" t="s">
        <v>666</v>
      </c>
      <c r="F178" s="97" t="s">
        <v>366</v>
      </c>
      <c r="G178" s="298" t="s">
        <v>367</v>
      </c>
      <c r="H178" s="299"/>
      <c r="I178" s="97" t="s">
        <v>368</v>
      </c>
      <c r="J178" s="203"/>
    </row>
    <row r="179" spans="1:10" s="126" customFormat="1" ht="62.25" customHeight="1" x14ac:dyDescent="0.25">
      <c r="A179" s="105" t="s">
        <v>622</v>
      </c>
      <c r="B179" s="185" t="s">
        <v>369</v>
      </c>
      <c r="C179" s="33" t="s">
        <v>370</v>
      </c>
      <c r="D179" s="125">
        <v>100</v>
      </c>
      <c r="E179" s="213">
        <v>800</v>
      </c>
      <c r="F179" s="213">
        <v>5</v>
      </c>
      <c r="G179" s="300">
        <f>SUM(F179*D179)</f>
        <v>500</v>
      </c>
      <c r="H179" s="301"/>
      <c r="I179" s="19">
        <f>SUM(G179*1.21)</f>
        <v>605</v>
      </c>
      <c r="J179" s="194"/>
    </row>
    <row r="180" spans="1:10" x14ac:dyDescent="0.25">
      <c r="A180" s="106"/>
      <c r="B180" s="7"/>
      <c r="C180" s="7"/>
      <c r="D180" s="34"/>
      <c r="E180" s="35"/>
      <c r="F180" s="36"/>
      <c r="G180" s="37"/>
      <c r="H180" s="32"/>
      <c r="I180" s="32"/>
    </row>
    <row r="181" spans="1:10" x14ac:dyDescent="0.25">
      <c r="A181" s="107"/>
      <c r="B181" s="38"/>
      <c r="C181" s="290" t="s">
        <v>371</v>
      </c>
      <c r="D181" s="290"/>
      <c r="E181" s="290"/>
      <c r="F181" s="290"/>
      <c r="G181" s="6"/>
      <c r="H181" s="39"/>
      <c r="I181" s="40"/>
    </row>
    <row r="182" spans="1:10" x14ac:dyDescent="0.25">
      <c r="A182" s="107"/>
      <c r="B182" s="291" t="s">
        <v>409</v>
      </c>
      <c r="C182" s="291"/>
      <c r="D182" s="291"/>
      <c r="E182" s="291"/>
      <c r="F182" s="291"/>
      <c r="G182" s="291"/>
      <c r="H182" s="291"/>
      <c r="I182" s="40"/>
    </row>
    <row r="183" spans="1:10" ht="51" x14ac:dyDescent="0.25">
      <c r="A183" s="140" t="s">
        <v>2</v>
      </c>
      <c r="B183" s="139" t="s">
        <v>3</v>
      </c>
      <c r="C183" s="139" t="s">
        <v>4</v>
      </c>
      <c r="D183" s="139" t="s">
        <v>5</v>
      </c>
      <c r="E183" s="139" t="s">
        <v>6</v>
      </c>
      <c r="F183" s="139" t="s">
        <v>438</v>
      </c>
      <c r="G183" s="139" t="s">
        <v>9</v>
      </c>
      <c r="H183" s="141" t="s">
        <v>10</v>
      </c>
      <c r="I183" s="136" t="s">
        <v>447</v>
      </c>
      <c r="J183" s="136" t="s">
        <v>448</v>
      </c>
    </row>
    <row r="184" spans="1:10" x14ac:dyDescent="0.25">
      <c r="A184" s="108" t="s">
        <v>623</v>
      </c>
      <c r="B184" s="1" t="s">
        <v>372</v>
      </c>
      <c r="C184" s="1"/>
      <c r="D184" s="4"/>
      <c r="E184" s="4"/>
      <c r="F184" s="4"/>
      <c r="G184" s="2"/>
      <c r="H184" s="142"/>
      <c r="I184" s="144"/>
      <c r="J184" s="93"/>
    </row>
    <row r="185" spans="1:10" ht="15.75" x14ac:dyDescent="0.25">
      <c r="A185" s="109" t="s">
        <v>624</v>
      </c>
      <c r="B185" s="42" t="s">
        <v>291</v>
      </c>
      <c r="C185" s="43" t="s">
        <v>292</v>
      </c>
      <c r="D185" s="44" t="s">
        <v>293</v>
      </c>
      <c r="E185" s="45">
        <v>2002</v>
      </c>
      <c r="F185" s="46" t="s">
        <v>294</v>
      </c>
      <c r="G185" s="217">
        <v>47</v>
      </c>
      <c r="H185" s="226">
        <f>G185*0.21+G185</f>
        <v>56.87</v>
      </c>
      <c r="I185" s="227">
        <f>G185*3</f>
        <v>141</v>
      </c>
      <c r="J185" s="219">
        <f>H185*3</f>
        <v>170.60999999999999</v>
      </c>
    </row>
    <row r="186" spans="1:10" ht="15.75" x14ac:dyDescent="0.25">
      <c r="A186" s="109" t="s">
        <v>625</v>
      </c>
      <c r="B186" s="42" t="s">
        <v>291</v>
      </c>
      <c r="C186" s="43" t="s">
        <v>295</v>
      </c>
      <c r="D186" s="46">
        <v>31010481</v>
      </c>
      <c r="E186" s="45">
        <v>2001</v>
      </c>
      <c r="F186" s="46" t="s">
        <v>294</v>
      </c>
      <c r="G186" s="217">
        <v>47</v>
      </c>
      <c r="H186" s="226">
        <f t="shared" ref="H186:H189" si="192">G186*0.21+G186</f>
        <v>56.87</v>
      </c>
      <c r="I186" s="227">
        <f t="shared" ref="I186:I189" si="193">G186*3</f>
        <v>141</v>
      </c>
      <c r="J186" s="219">
        <f t="shared" ref="J186:J189" si="194">H186*3</f>
        <v>170.60999999999999</v>
      </c>
    </row>
    <row r="187" spans="1:10" ht="15.75" x14ac:dyDescent="0.25">
      <c r="A187" s="109" t="s">
        <v>626</v>
      </c>
      <c r="B187" s="42" t="s">
        <v>291</v>
      </c>
      <c r="C187" s="43" t="s">
        <v>296</v>
      </c>
      <c r="D187" s="44" t="s">
        <v>297</v>
      </c>
      <c r="E187" s="45">
        <v>2007</v>
      </c>
      <c r="F187" s="46" t="s">
        <v>272</v>
      </c>
      <c r="G187" s="217">
        <v>47</v>
      </c>
      <c r="H187" s="226">
        <f t="shared" si="192"/>
        <v>56.87</v>
      </c>
      <c r="I187" s="227">
        <f t="shared" si="193"/>
        <v>141</v>
      </c>
      <c r="J187" s="219">
        <f t="shared" si="194"/>
        <v>170.60999999999999</v>
      </c>
    </row>
    <row r="188" spans="1:10" ht="30" x14ac:dyDescent="0.25">
      <c r="A188" s="109" t="s">
        <v>627</v>
      </c>
      <c r="B188" s="42" t="s">
        <v>301</v>
      </c>
      <c r="C188" s="43" t="s">
        <v>302</v>
      </c>
      <c r="D188" s="46">
        <v>54084654</v>
      </c>
      <c r="E188" s="45">
        <v>2008</v>
      </c>
      <c r="F188" s="46" t="s">
        <v>116</v>
      </c>
      <c r="G188" s="217">
        <v>47</v>
      </c>
      <c r="H188" s="228">
        <f t="shared" si="192"/>
        <v>56.87</v>
      </c>
      <c r="I188" s="229">
        <f t="shared" si="193"/>
        <v>141</v>
      </c>
      <c r="J188" s="230">
        <f t="shared" si="194"/>
        <v>170.60999999999999</v>
      </c>
    </row>
    <row r="189" spans="1:10" ht="30" x14ac:dyDescent="0.25">
      <c r="A189" s="109" t="s">
        <v>628</v>
      </c>
      <c r="B189" s="42" t="s">
        <v>301</v>
      </c>
      <c r="C189" s="43" t="s">
        <v>302</v>
      </c>
      <c r="D189" s="46">
        <v>281651</v>
      </c>
      <c r="E189" s="46">
        <v>2008</v>
      </c>
      <c r="F189" s="46" t="s">
        <v>144</v>
      </c>
      <c r="G189" s="217">
        <v>47</v>
      </c>
      <c r="H189" s="228">
        <f t="shared" si="192"/>
        <v>56.87</v>
      </c>
      <c r="I189" s="229">
        <f t="shared" si="193"/>
        <v>141</v>
      </c>
      <c r="J189" s="230">
        <f t="shared" si="194"/>
        <v>170.60999999999999</v>
      </c>
    </row>
    <row r="190" spans="1:10" ht="15.75" x14ac:dyDescent="0.25">
      <c r="A190" s="110"/>
      <c r="B190" s="1" t="s">
        <v>629</v>
      </c>
      <c r="C190" s="43"/>
      <c r="D190" s="46"/>
      <c r="E190" s="46"/>
      <c r="F190" s="46"/>
      <c r="G190" s="220"/>
      <c r="H190" s="226"/>
      <c r="I190" s="227">
        <f>SUM(I185:I189)</f>
        <v>705</v>
      </c>
      <c r="J190" s="240">
        <f>SUM(J185:J189)</f>
        <v>853.05</v>
      </c>
    </row>
    <row r="191" spans="1:10" s="126" customFormat="1" ht="15.75" x14ac:dyDescent="0.25">
      <c r="A191" s="114" t="s">
        <v>630</v>
      </c>
      <c r="B191" s="186" t="s">
        <v>373</v>
      </c>
      <c r="C191" s="187" t="s">
        <v>307</v>
      </c>
      <c r="D191" s="187" t="s">
        <v>308</v>
      </c>
      <c r="E191" s="187">
        <v>2008</v>
      </c>
      <c r="F191" s="187" t="s">
        <v>294</v>
      </c>
      <c r="G191" s="217">
        <v>47</v>
      </c>
      <c r="H191" s="226">
        <f>G191*0.21+G191</f>
        <v>56.87</v>
      </c>
      <c r="I191" s="229">
        <f>G191*3</f>
        <v>141</v>
      </c>
      <c r="J191" s="240">
        <f>H191*3</f>
        <v>170.60999999999999</v>
      </c>
    </row>
    <row r="192" spans="1:10" s="126" customFormat="1" ht="18" customHeight="1" x14ac:dyDescent="0.25">
      <c r="A192" s="189" t="s">
        <v>631</v>
      </c>
      <c r="B192" s="132" t="s">
        <v>20</v>
      </c>
      <c r="C192" s="133"/>
      <c r="D192" s="177"/>
      <c r="E192" s="177"/>
      <c r="F192" s="177"/>
      <c r="G192" s="231"/>
      <c r="H192" s="142"/>
      <c r="I192" s="190"/>
      <c r="J192" s="145"/>
    </row>
    <row r="193" spans="1:10" ht="18" customHeight="1" x14ac:dyDescent="0.25">
      <c r="A193" s="112" t="s">
        <v>632</v>
      </c>
      <c r="B193" s="75" t="s">
        <v>20</v>
      </c>
      <c r="C193" s="76" t="s">
        <v>21</v>
      </c>
      <c r="D193" s="77" t="s">
        <v>22</v>
      </c>
      <c r="E193" s="76">
        <v>2009</v>
      </c>
      <c r="F193" s="20" t="s">
        <v>410</v>
      </c>
      <c r="G193" s="231">
        <v>15</v>
      </c>
      <c r="H193" s="234">
        <f>G193*0.21+G193</f>
        <v>18.149999999999999</v>
      </c>
      <c r="I193" s="209">
        <f>G193*3</f>
        <v>45</v>
      </c>
      <c r="J193" s="235">
        <f>H193*3</f>
        <v>54.449999999999996</v>
      </c>
    </row>
    <row r="194" spans="1:10" ht="18" customHeight="1" x14ac:dyDescent="0.25">
      <c r="A194" s="112" t="s">
        <v>633</v>
      </c>
      <c r="B194" s="13" t="s">
        <v>20</v>
      </c>
      <c r="C194" s="14" t="s">
        <v>21</v>
      </c>
      <c r="D194" s="15" t="s">
        <v>23</v>
      </c>
      <c r="E194" s="14">
        <v>2009</v>
      </c>
      <c r="F194" s="20" t="s">
        <v>410</v>
      </c>
      <c r="G194" s="231">
        <v>15</v>
      </c>
      <c r="H194" s="234">
        <f t="shared" ref="H194:H203" si="195">G194*0.21+G194</f>
        <v>18.149999999999999</v>
      </c>
      <c r="I194" s="209">
        <f>G194*3</f>
        <v>45</v>
      </c>
      <c r="J194" s="235">
        <f t="shared" ref="J194:J203" si="196">H194*3</f>
        <v>54.449999999999996</v>
      </c>
    </row>
    <row r="195" spans="1:10" ht="18" customHeight="1" x14ac:dyDescent="0.25">
      <c r="A195" s="112"/>
      <c r="B195" s="1" t="s">
        <v>634</v>
      </c>
      <c r="C195" s="48"/>
      <c r="D195" s="48"/>
      <c r="E195" s="48"/>
      <c r="F195" s="49"/>
      <c r="G195" s="47"/>
      <c r="H195" s="234"/>
      <c r="I195" s="209">
        <f>SUM(I193:I194)</f>
        <v>90</v>
      </c>
      <c r="J195" s="239">
        <f>SUM(J193:J194)</f>
        <v>108.89999999999999</v>
      </c>
    </row>
    <row r="196" spans="1:10" s="126" customFormat="1" x14ac:dyDescent="0.25">
      <c r="A196" s="124" t="s">
        <v>668</v>
      </c>
      <c r="B196" s="191" t="s">
        <v>164</v>
      </c>
      <c r="C196" s="60" t="s">
        <v>12</v>
      </c>
      <c r="D196" s="192"/>
      <c r="E196" s="192"/>
      <c r="F196" s="192"/>
      <c r="G196" s="47"/>
      <c r="H196" s="234"/>
      <c r="I196" s="209"/>
      <c r="J196" s="235"/>
    </row>
    <row r="197" spans="1:10" x14ac:dyDescent="0.25">
      <c r="A197" s="111" t="s">
        <v>669</v>
      </c>
      <c r="B197" s="52" t="s">
        <v>164</v>
      </c>
      <c r="C197" s="46" t="s">
        <v>165</v>
      </c>
      <c r="D197" s="46">
        <v>3200500</v>
      </c>
      <c r="E197" s="46">
        <v>2005</v>
      </c>
      <c r="F197" s="14" t="s">
        <v>124</v>
      </c>
      <c r="G197" s="232">
        <v>15.5</v>
      </c>
      <c r="H197" s="234">
        <f t="shared" si="195"/>
        <v>18.754999999999999</v>
      </c>
      <c r="I197" s="209">
        <f t="shared" ref="I197:I203" si="197">G197*3</f>
        <v>46.5</v>
      </c>
      <c r="J197" s="236">
        <f t="shared" si="196"/>
        <v>56.265000000000001</v>
      </c>
    </row>
    <row r="198" spans="1:10" ht="30" x14ac:dyDescent="0.25">
      <c r="A198" s="111" t="s">
        <v>670</v>
      </c>
      <c r="B198" s="52" t="s">
        <v>164</v>
      </c>
      <c r="C198" s="46" t="s">
        <v>374</v>
      </c>
      <c r="D198" s="46" t="s">
        <v>375</v>
      </c>
      <c r="E198" s="45">
        <v>2005</v>
      </c>
      <c r="F198" s="53" t="s">
        <v>240</v>
      </c>
      <c r="G198" s="232">
        <v>15.5</v>
      </c>
      <c r="H198" s="234">
        <f t="shared" si="195"/>
        <v>18.754999999999999</v>
      </c>
      <c r="I198" s="209">
        <f t="shared" si="197"/>
        <v>46.5</v>
      </c>
      <c r="J198" s="236">
        <f t="shared" si="196"/>
        <v>56.265000000000001</v>
      </c>
    </row>
    <row r="199" spans="1:10" x14ac:dyDescent="0.25">
      <c r="A199" s="111" t="s">
        <v>671</v>
      </c>
      <c r="B199" s="52" t="s">
        <v>164</v>
      </c>
      <c r="C199" s="46" t="s">
        <v>166</v>
      </c>
      <c r="D199" s="43">
        <v>701085</v>
      </c>
      <c r="E199" s="54">
        <v>1983</v>
      </c>
      <c r="F199" s="43" t="s">
        <v>141</v>
      </c>
      <c r="G199" s="232">
        <v>15.5</v>
      </c>
      <c r="H199" s="234">
        <f t="shared" si="195"/>
        <v>18.754999999999999</v>
      </c>
      <c r="I199" s="209">
        <f t="shared" si="197"/>
        <v>46.5</v>
      </c>
      <c r="J199" s="236">
        <f t="shared" si="196"/>
        <v>56.265000000000001</v>
      </c>
    </row>
    <row r="200" spans="1:10" x14ac:dyDescent="0.25">
      <c r="A200" s="111" t="s">
        <v>672</v>
      </c>
      <c r="B200" s="52" t="s">
        <v>168</v>
      </c>
      <c r="C200" s="46" t="s">
        <v>169</v>
      </c>
      <c r="D200" s="55" t="s">
        <v>170</v>
      </c>
      <c r="E200" s="43">
        <v>1984</v>
      </c>
      <c r="F200" s="43" t="s">
        <v>144</v>
      </c>
      <c r="G200" s="232">
        <v>15.5</v>
      </c>
      <c r="H200" s="234">
        <f t="shared" si="195"/>
        <v>18.754999999999999</v>
      </c>
      <c r="I200" s="209">
        <f t="shared" si="197"/>
        <v>46.5</v>
      </c>
      <c r="J200" s="236">
        <f t="shared" si="196"/>
        <v>56.265000000000001</v>
      </c>
    </row>
    <row r="201" spans="1:10" x14ac:dyDescent="0.25">
      <c r="A201" s="111" t="s">
        <v>673</v>
      </c>
      <c r="B201" s="28" t="s">
        <v>168</v>
      </c>
      <c r="C201" s="20" t="s">
        <v>171</v>
      </c>
      <c r="D201" s="83" t="s">
        <v>172</v>
      </c>
      <c r="E201" s="43">
        <v>2010</v>
      </c>
      <c r="F201" s="43" t="s">
        <v>113</v>
      </c>
      <c r="G201" s="232">
        <v>15.5</v>
      </c>
      <c r="H201" s="234">
        <f t="shared" si="195"/>
        <v>18.754999999999999</v>
      </c>
      <c r="I201" s="209">
        <f t="shared" si="197"/>
        <v>46.5</v>
      </c>
      <c r="J201" s="236">
        <f t="shared" si="196"/>
        <v>56.265000000000001</v>
      </c>
    </row>
    <row r="202" spans="1:10" ht="19.5" customHeight="1" x14ac:dyDescent="0.25">
      <c r="A202" s="111" t="s">
        <v>674</v>
      </c>
      <c r="B202" s="56" t="s">
        <v>173</v>
      </c>
      <c r="C202" s="46" t="s">
        <v>174</v>
      </c>
      <c r="D202" s="55" t="s">
        <v>175</v>
      </c>
      <c r="E202" s="54">
        <v>2010</v>
      </c>
      <c r="F202" s="43" t="s">
        <v>116</v>
      </c>
      <c r="G202" s="232">
        <v>15.5</v>
      </c>
      <c r="H202" s="234">
        <f t="shared" si="195"/>
        <v>18.754999999999999</v>
      </c>
      <c r="I202" s="209">
        <f t="shared" si="197"/>
        <v>46.5</v>
      </c>
      <c r="J202" s="236">
        <f t="shared" si="196"/>
        <v>56.265000000000001</v>
      </c>
    </row>
    <row r="203" spans="1:10" x14ac:dyDescent="0.25">
      <c r="A203" s="111" t="s">
        <v>675</v>
      </c>
      <c r="B203" s="52" t="s">
        <v>176</v>
      </c>
      <c r="C203" s="46" t="s">
        <v>177</v>
      </c>
      <c r="D203" s="43" t="s">
        <v>376</v>
      </c>
      <c r="E203" s="43">
        <v>2002</v>
      </c>
      <c r="F203" s="14" t="s">
        <v>124</v>
      </c>
      <c r="G203" s="232">
        <v>15.5</v>
      </c>
      <c r="H203" s="234">
        <f t="shared" si="195"/>
        <v>18.754999999999999</v>
      </c>
      <c r="I203" s="209">
        <f t="shared" si="197"/>
        <v>46.5</v>
      </c>
      <c r="J203" s="236">
        <f t="shared" si="196"/>
        <v>56.265000000000001</v>
      </c>
    </row>
    <row r="204" spans="1:10" ht="15.75" x14ac:dyDescent="0.25">
      <c r="A204" s="114"/>
      <c r="B204" s="57" t="s">
        <v>676</v>
      </c>
      <c r="C204" s="51"/>
      <c r="D204" s="58"/>
      <c r="E204" s="59"/>
      <c r="F204" s="60"/>
      <c r="G204" s="47"/>
      <c r="H204" s="142"/>
      <c r="I204" s="237">
        <f>SUM(I197:I203)</f>
        <v>325.5</v>
      </c>
      <c r="J204" s="241">
        <f>SUM(J197:J203)</f>
        <v>393.85499999999996</v>
      </c>
    </row>
    <row r="205" spans="1:10" ht="51" x14ac:dyDescent="0.25">
      <c r="A205" s="140" t="s">
        <v>2</v>
      </c>
      <c r="B205" s="139" t="s">
        <v>3</v>
      </c>
      <c r="C205" s="139" t="s">
        <v>4</v>
      </c>
      <c r="D205" s="139" t="s">
        <v>5</v>
      </c>
      <c r="E205" s="139" t="s">
        <v>6</v>
      </c>
      <c r="F205" s="139" t="s">
        <v>438</v>
      </c>
      <c r="G205" s="139" t="s">
        <v>9</v>
      </c>
      <c r="H205" s="141" t="s">
        <v>10</v>
      </c>
      <c r="I205" s="136" t="s">
        <v>449</v>
      </c>
      <c r="J205" s="136" t="s">
        <v>450</v>
      </c>
    </row>
    <row r="206" spans="1:10" s="126" customFormat="1" x14ac:dyDescent="0.25">
      <c r="A206" s="124" t="s">
        <v>677</v>
      </c>
      <c r="B206" s="193" t="s">
        <v>377</v>
      </c>
      <c r="C206" s="60"/>
      <c r="D206" s="58"/>
      <c r="E206" s="59"/>
      <c r="F206" s="60"/>
      <c r="G206" s="231">
        <v>62</v>
      </c>
      <c r="H206" s="234">
        <f>G206*0.21+G206</f>
        <v>75.02</v>
      </c>
      <c r="I206" s="205">
        <f>G206*2</f>
        <v>124</v>
      </c>
      <c r="J206" s="236">
        <f>H206*2</f>
        <v>150.04</v>
      </c>
    </row>
    <row r="207" spans="1:10" x14ac:dyDescent="0.25">
      <c r="A207" s="111" t="s">
        <v>678</v>
      </c>
      <c r="B207" s="56" t="s">
        <v>117</v>
      </c>
      <c r="C207" s="53" t="s">
        <v>118</v>
      </c>
      <c r="D207" s="61">
        <v>2031043</v>
      </c>
      <c r="E207" s="62">
        <v>2010</v>
      </c>
      <c r="F207" s="61" t="s">
        <v>116</v>
      </c>
      <c r="G207" s="231">
        <v>62</v>
      </c>
      <c r="H207" s="234">
        <f t="shared" ref="H207:H269" si="198">G207*0.21+G207</f>
        <v>75.02</v>
      </c>
      <c r="I207" s="205">
        <f t="shared" ref="I207:I269" si="199">G207*2</f>
        <v>124</v>
      </c>
      <c r="J207" s="236">
        <f t="shared" ref="J207:J269" si="200">H207*2</f>
        <v>150.04</v>
      </c>
    </row>
    <row r="208" spans="1:10" x14ac:dyDescent="0.25">
      <c r="A208" s="111" t="s">
        <v>679</v>
      </c>
      <c r="B208" s="56" t="s">
        <v>117</v>
      </c>
      <c r="C208" s="46" t="s">
        <v>119</v>
      </c>
      <c r="D208" s="43">
        <v>200638005</v>
      </c>
      <c r="E208" s="54">
        <v>2006</v>
      </c>
      <c r="F208" s="43" t="s">
        <v>116</v>
      </c>
      <c r="G208" s="231">
        <v>62</v>
      </c>
      <c r="H208" s="234">
        <f t="shared" si="198"/>
        <v>75.02</v>
      </c>
      <c r="I208" s="205">
        <f t="shared" si="199"/>
        <v>124</v>
      </c>
      <c r="J208" s="236">
        <f t="shared" si="200"/>
        <v>150.04</v>
      </c>
    </row>
    <row r="209" spans="1:10" ht="30" x14ac:dyDescent="0.25">
      <c r="A209" s="111" t="s">
        <v>680</v>
      </c>
      <c r="B209" s="56" t="s">
        <v>117</v>
      </c>
      <c r="C209" s="46" t="s">
        <v>120</v>
      </c>
      <c r="D209" s="43" t="s">
        <v>121</v>
      </c>
      <c r="E209" s="54">
        <v>2004</v>
      </c>
      <c r="F209" s="43" t="s">
        <v>116</v>
      </c>
      <c r="G209" s="231">
        <v>62</v>
      </c>
      <c r="H209" s="234">
        <f t="shared" si="198"/>
        <v>75.02</v>
      </c>
      <c r="I209" s="205">
        <f t="shared" si="199"/>
        <v>124</v>
      </c>
      <c r="J209" s="236">
        <f t="shared" si="200"/>
        <v>150.04</v>
      </c>
    </row>
    <row r="210" spans="1:10" x14ac:dyDescent="0.25">
      <c r="A210" s="114"/>
      <c r="B210" s="57" t="s">
        <v>681</v>
      </c>
      <c r="C210" s="51"/>
      <c r="D210" s="60"/>
      <c r="E210" s="59"/>
      <c r="F210" s="60"/>
      <c r="G210" s="47"/>
      <c r="H210" s="234"/>
      <c r="I210" s="205">
        <f>SUM(I206:I209)</f>
        <v>496</v>
      </c>
      <c r="J210" s="207">
        <f>SUM(J206:J209)</f>
        <v>600.16</v>
      </c>
    </row>
    <row r="211" spans="1:10" s="126" customFormat="1" ht="28.5" x14ac:dyDescent="0.25">
      <c r="A211" s="124" t="s">
        <v>682</v>
      </c>
      <c r="B211" s="191" t="s">
        <v>378</v>
      </c>
      <c r="C211" s="60" t="s">
        <v>12</v>
      </c>
      <c r="D211" s="51"/>
      <c r="E211" s="51"/>
      <c r="F211" s="51"/>
      <c r="G211" s="47"/>
      <c r="H211" s="234"/>
      <c r="I211" s="205"/>
      <c r="J211" s="236"/>
    </row>
    <row r="212" spans="1:10" ht="30" x14ac:dyDescent="0.25">
      <c r="A212" s="111" t="s">
        <v>683</v>
      </c>
      <c r="B212" s="52" t="s">
        <v>178</v>
      </c>
      <c r="C212" s="46" t="s">
        <v>122</v>
      </c>
      <c r="D212" s="46" t="s">
        <v>123</v>
      </c>
      <c r="E212" s="46">
        <v>2003</v>
      </c>
      <c r="F212" s="14" t="s">
        <v>124</v>
      </c>
      <c r="G212" s="232">
        <v>35</v>
      </c>
      <c r="H212" s="234">
        <f t="shared" si="198"/>
        <v>42.35</v>
      </c>
      <c r="I212" s="205">
        <f t="shared" si="199"/>
        <v>70</v>
      </c>
      <c r="J212" s="236">
        <f t="shared" si="200"/>
        <v>84.7</v>
      </c>
    </row>
    <row r="213" spans="1:10" ht="30" x14ac:dyDescent="0.25">
      <c r="A213" s="111" t="s">
        <v>684</v>
      </c>
      <c r="B213" s="52" t="s">
        <v>178</v>
      </c>
      <c r="C213" s="46" t="s">
        <v>379</v>
      </c>
      <c r="D213" s="46" t="s">
        <v>125</v>
      </c>
      <c r="E213" s="46">
        <v>2004</v>
      </c>
      <c r="F213" s="14" t="s">
        <v>124</v>
      </c>
      <c r="G213" s="232">
        <v>35</v>
      </c>
      <c r="H213" s="234">
        <f t="shared" si="198"/>
        <v>42.35</v>
      </c>
      <c r="I213" s="205">
        <f t="shared" si="199"/>
        <v>70</v>
      </c>
      <c r="J213" s="236">
        <f t="shared" si="200"/>
        <v>84.7</v>
      </c>
    </row>
    <row r="214" spans="1:10" ht="30" x14ac:dyDescent="0.25">
      <c r="A214" s="111" t="s">
        <v>685</v>
      </c>
      <c r="B214" s="52" t="s">
        <v>178</v>
      </c>
      <c r="C214" s="46" t="s">
        <v>380</v>
      </c>
      <c r="D214" s="43" t="s">
        <v>381</v>
      </c>
      <c r="E214" s="43">
        <v>2006</v>
      </c>
      <c r="F214" s="14" t="s">
        <v>124</v>
      </c>
      <c r="G214" s="232">
        <v>35</v>
      </c>
      <c r="H214" s="234">
        <f t="shared" si="198"/>
        <v>42.35</v>
      </c>
      <c r="I214" s="205">
        <f t="shared" si="199"/>
        <v>70</v>
      </c>
      <c r="J214" s="236">
        <f t="shared" si="200"/>
        <v>84.7</v>
      </c>
    </row>
    <row r="215" spans="1:10" x14ac:dyDescent="0.25">
      <c r="A215" s="114"/>
      <c r="B215" s="57" t="s">
        <v>686</v>
      </c>
      <c r="C215" s="51"/>
      <c r="D215" s="60"/>
      <c r="E215" s="59"/>
      <c r="F215" s="60"/>
      <c r="G215" s="47"/>
      <c r="H215" s="234"/>
      <c r="I215" s="205">
        <f>SUM(I212:I214)</f>
        <v>210</v>
      </c>
      <c r="J215" s="239">
        <f>SUM(J212:J214)</f>
        <v>254.10000000000002</v>
      </c>
    </row>
    <row r="216" spans="1:10" s="126" customFormat="1" ht="26.25" customHeight="1" x14ac:dyDescent="0.25">
      <c r="A216" s="124" t="s">
        <v>687</v>
      </c>
      <c r="B216" s="21" t="s">
        <v>188</v>
      </c>
      <c r="C216" s="123" t="s">
        <v>189</v>
      </c>
      <c r="D216" s="123" t="s">
        <v>190</v>
      </c>
      <c r="E216" s="125">
        <v>2003</v>
      </c>
      <c r="F216" s="123" t="s">
        <v>191</v>
      </c>
      <c r="G216" s="231">
        <v>62</v>
      </c>
      <c r="H216" s="234">
        <f t="shared" si="198"/>
        <v>75.02</v>
      </c>
      <c r="I216" s="205">
        <f t="shared" si="199"/>
        <v>124</v>
      </c>
      <c r="J216" s="239">
        <f t="shared" si="200"/>
        <v>150.04</v>
      </c>
    </row>
    <row r="217" spans="1:10" s="126" customFormat="1" x14ac:dyDescent="0.25">
      <c r="A217" s="124" t="s">
        <v>688</v>
      </c>
      <c r="B217" s="21" t="s">
        <v>192</v>
      </c>
      <c r="C217" s="123" t="s">
        <v>193</v>
      </c>
      <c r="D217" s="123">
        <v>46001</v>
      </c>
      <c r="E217" s="125">
        <v>2008</v>
      </c>
      <c r="F217" s="161" t="s">
        <v>18</v>
      </c>
      <c r="G217" s="47"/>
      <c r="H217" s="234"/>
      <c r="I217" s="205"/>
      <c r="J217" s="236"/>
    </row>
    <row r="218" spans="1:10" s="126" customFormat="1" ht="29.25" customHeight="1" x14ac:dyDescent="0.25">
      <c r="A218" s="124" t="s">
        <v>689</v>
      </c>
      <c r="B218" s="162" t="s">
        <v>194</v>
      </c>
      <c r="C218" s="18" t="s">
        <v>195</v>
      </c>
      <c r="D218" s="123">
        <v>50371110</v>
      </c>
      <c r="E218" s="125">
        <v>2012</v>
      </c>
      <c r="F218" s="123" t="s">
        <v>191</v>
      </c>
      <c r="G218" s="231">
        <v>15</v>
      </c>
      <c r="H218" s="234">
        <f t="shared" si="198"/>
        <v>18.149999999999999</v>
      </c>
      <c r="I218" s="205">
        <f t="shared" si="199"/>
        <v>30</v>
      </c>
      <c r="J218" s="239">
        <f t="shared" si="200"/>
        <v>36.299999999999997</v>
      </c>
    </row>
    <row r="219" spans="1:10" s="126" customFormat="1" ht="28.5" x14ac:dyDescent="0.25">
      <c r="A219" s="124" t="s">
        <v>690</v>
      </c>
      <c r="B219" s="21" t="s">
        <v>196</v>
      </c>
      <c r="C219" s="123" t="s">
        <v>197</v>
      </c>
      <c r="D219" s="123">
        <v>7975</v>
      </c>
      <c r="E219" s="125">
        <v>2001</v>
      </c>
      <c r="F219" s="123" t="s">
        <v>191</v>
      </c>
      <c r="G219" s="231">
        <v>15</v>
      </c>
      <c r="H219" s="234">
        <f t="shared" si="198"/>
        <v>18.149999999999999</v>
      </c>
      <c r="I219" s="205">
        <f t="shared" si="199"/>
        <v>30</v>
      </c>
      <c r="J219" s="239">
        <f t="shared" si="200"/>
        <v>36.299999999999997</v>
      </c>
    </row>
    <row r="220" spans="1:10" s="126" customFormat="1" ht="29.25" customHeight="1" x14ac:dyDescent="0.25">
      <c r="A220" s="124" t="s">
        <v>691</v>
      </c>
      <c r="B220" s="21" t="s">
        <v>198</v>
      </c>
      <c r="C220" s="123" t="s">
        <v>199</v>
      </c>
      <c r="D220" s="123" t="s">
        <v>200</v>
      </c>
      <c r="E220" s="125">
        <v>2016</v>
      </c>
      <c r="F220" s="123" t="s">
        <v>191</v>
      </c>
      <c r="G220" s="231">
        <v>15</v>
      </c>
      <c r="H220" s="234">
        <f t="shared" si="198"/>
        <v>18.149999999999999</v>
      </c>
      <c r="I220" s="205">
        <f t="shared" si="199"/>
        <v>30</v>
      </c>
      <c r="J220" s="239">
        <f t="shared" si="200"/>
        <v>36.299999999999997</v>
      </c>
    </row>
    <row r="221" spans="1:10" s="126" customFormat="1" ht="28.5" x14ac:dyDescent="0.25">
      <c r="A221" s="124" t="s">
        <v>692</v>
      </c>
      <c r="B221" s="21" t="s">
        <v>201</v>
      </c>
      <c r="C221" s="123" t="s">
        <v>202</v>
      </c>
      <c r="D221" s="123">
        <v>21580506779</v>
      </c>
      <c r="E221" s="125">
        <v>2005</v>
      </c>
      <c r="F221" s="123" t="s">
        <v>191</v>
      </c>
      <c r="G221" s="231">
        <v>15</v>
      </c>
      <c r="H221" s="234">
        <f t="shared" si="198"/>
        <v>18.149999999999999</v>
      </c>
      <c r="I221" s="205">
        <f t="shared" si="199"/>
        <v>30</v>
      </c>
      <c r="J221" s="239">
        <f t="shared" si="200"/>
        <v>36.299999999999997</v>
      </c>
    </row>
    <row r="222" spans="1:10" s="126" customFormat="1" ht="42.75" x14ac:dyDescent="0.25">
      <c r="A222" s="124" t="s">
        <v>635</v>
      </c>
      <c r="B222" s="21" t="s">
        <v>203</v>
      </c>
      <c r="C222" s="123" t="s">
        <v>204</v>
      </c>
      <c r="D222" s="123" t="s">
        <v>205</v>
      </c>
      <c r="E222" s="125">
        <v>2005</v>
      </c>
      <c r="F222" s="123" t="s">
        <v>191</v>
      </c>
      <c r="G222" s="231">
        <v>15</v>
      </c>
      <c r="H222" s="234">
        <f t="shared" si="198"/>
        <v>18.149999999999999</v>
      </c>
      <c r="I222" s="205">
        <f t="shared" si="199"/>
        <v>30</v>
      </c>
      <c r="J222" s="239">
        <f t="shared" si="200"/>
        <v>36.299999999999997</v>
      </c>
    </row>
    <row r="223" spans="1:10" s="126" customFormat="1" ht="28.5" x14ac:dyDescent="0.25">
      <c r="A223" s="124" t="s">
        <v>636</v>
      </c>
      <c r="B223" s="21" t="s">
        <v>206</v>
      </c>
      <c r="C223" s="123" t="s">
        <v>207</v>
      </c>
      <c r="D223" s="156" t="s">
        <v>208</v>
      </c>
      <c r="E223" s="123">
        <v>2009</v>
      </c>
      <c r="F223" s="123" t="s">
        <v>144</v>
      </c>
      <c r="G223" s="231">
        <v>15</v>
      </c>
      <c r="H223" s="234">
        <f t="shared" si="198"/>
        <v>18.149999999999999</v>
      </c>
      <c r="I223" s="205">
        <f t="shared" si="199"/>
        <v>30</v>
      </c>
      <c r="J223" s="239">
        <f t="shared" si="200"/>
        <v>36.299999999999997</v>
      </c>
    </row>
    <row r="224" spans="1:10" s="126" customFormat="1" x14ac:dyDescent="0.25">
      <c r="A224" s="124" t="s">
        <v>637</v>
      </c>
      <c r="B224" s="162" t="s">
        <v>194</v>
      </c>
      <c r="C224" s="123" t="s">
        <v>209</v>
      </c>
      <c r="D224" s="123">
        <v>41861</v>
      </c>
      <c r="E224" s="125">
        <v>2008</v>
      </c>
      <c r="F224" s="123" t="s">
        <v>141</v>
      </c>
      <c r="G224" s="231">
        <v>15</v>
      </c>
      <c r="H224" s="234">
        <f t="shared" si="198"/>
        <v>18.149999999999999</v>
      </c>
      <c r="I224" s="205">
        <f t="shared" si="199"/>
        <v>30</v>
      </c>
      <c r="J224" s="239">
        <f t="shared" si="200"/>
        <v>36.299999999999997</v>
      </c>
    </row>
    <row r="225" spans="1:10" s="126" customFormat="1" ht="28.5" x14ac:dyDescent="0.25">
      <c r="A225" s="124" t="s">
        <v>638</v>
      </c>
      <c r="B225" s="162" t="s">
        <v>194</v>
      </c>
      <c r="C225" s="123" t="s">
        <v>210</v>
      </c>
      <c r="D225" s="123" t="s">
        <v>211</v>
      </c>
      <c r="E225" s="125">
        <v>2017</v>
      </c>
      <c r="F225" s="123" t="s">
        <v>141</v>
      </c>
      <c r="G225" s="231">
        <v>15</v>
      </c>
      <c r="H225" s="234">
        <f t="shared" si="198"/>
        <v>18.149999999999999</v>
      </c>
      <c r="I225" s="205">
        <f t="shared" si="199"/>
        <v>30</v>
      </c>
      <c r="J225" s="239">
        <f t="shared" si="200"/>
        <v>36.299999999999997</v>
      </c>
    </row>
    <row r="226" spans="1:10" s="126" customFormat="1" x14ac:dyDescent="0.25">
      <c r="A226" s="124" t="s">
        <v>639</v>
      </c>
      <c r="B226" s="162" t="s">
        <v>194</v>
      </c>
      <c r="C226" s="123" t="s">
        <v>212</v>
      </c>
      <c r="D226" s="123" t="s">
        <v>213</v>
      </c>
      <c r="E226" s="125">
        <v>2015</v>
      </c>
      <c r="F226" s="18" t="s">
        <v>124</v>
      </c>
      <c r="G226" s="231">
        <v>15</v>
      </c>
      <c r="H226" s="234">
        <f t="shared" si="198"/>
        <v>18.149999999999999</v>
      </c>
      <c r="I226" s="205">
        <f t="shared" si="199"/>
        <v>30</v>
      </c>
      <c r="J226" s="239">
        <f t="shared" si="200"/>
        <v>36.299999999999997</v>
      </c>
    </row>
    <row r="227" spans="1:10" s="126" customFormat="1" x14ac:dyDescent="0.25">
      <c r="A227" s="124" t="s">
        <v>640</v>
      </c>
      <c r="B227" s="162" t="s">
        <v>194</v>
      </c>
      <c r="C227" s="123" t="s">
        <v>214</v>
      </c>
      <c r="D227" s="123">
        <v>5047</v>
      </c>
      <c r="E227" s="125">
        <v>2016</v>
      </c>
      <c r="F227" s="18" t="s">
        <v>145</v>
      </c>
      <c r="G227" s="231">
        <v>15</v>
      </c>
      <c r="H227" s="234">
        <f t="shared" si="198"/>
        <v>18.149999999999999</v>
      </c>
      <c r="I227" s="205">
        <f t="shared" si="199"/>
        <v>30</v>
      </c>
      <c r="J227" s="239">
        <f t="shared" si="200"/>
        <v>36.299999999999997</v>
      </c>
    </row>
    <row r="228" spans="1:10" s="126" customFormat="1" ht="42.75" x14ac:dyDescent="0.25">
      <c r="A228" s="124" t="s">
        <v>641</v>
      </c>
      <c r="B228" s="21" t="s">
        <v>215</v>
      </c>
      <c r="C228" s="123" t="s">
        <v>216</v>
      </c>
      <c r="D228" s="156" t="s">
        <v>217</v>
      </c>
      <c r="E228" s="125">
        <v>2005</v>
      </c>
      <c r="F228" s="18" t="s">
        <v>124</v>
      </c>
      <c r="G228" s="216">
        <v>30</v>
      </c>
      <c r="H228" s="234">
        <f t="shared" si="198"/>
        <v>36.299999999999997</v>
      </c>
      <c r="I228" s="205">
        <f t="shared" si="199"/>
        <v>60</v>
      </c>
      <c r="J228" s="239">
        <f t="shared" si="200"/>
        <v>72.599999999999994</v>
      </c>
    </row>
    <row r="229" spans="1:10" s="126" customFormat="1" x14ac:dyDescent="0.25">
      <c r="A229" s="124" t="s">
        <v>642</v>
      </c>
      <c r="B229" s="21" t="s">
        <v>27</v>
      </c>
      <c r="C229" s="123"/>
      <c r="D229" s="156"/>
      <c r="E229" s="123"/>
      <c r="F229" s="123"/>
      <c r="G229" s="47"/>
      <c r="H229" s="234"/>
      <c r="I229" s="205"/>
      <c r="J229" s="236"/>
    </row>
    <row r="230" spans="1:10" x14ac:dyDescent="0.25">
      <c r="A230" s="113" t="s">
        <v>693</v>
      </c>
      <c r="B230" s="13" t="s">
        <v>27</v>
      </c>
      <c r="C230" s="14" t="s">
        <v>443</v>
      </c>
      <c r="D230" s="14">
        <v>15136</v>
      </c>
      <c r="E230" s="14">
        <v>2009</v>
      </c>
      <c r="F230" s="20" t="s">
        <v>410</v>
      </c>
      <c r="G230" s="231">
        <v>15</v>
      </c>
      <c r="H230" s="234">
        <f t="shared" si="198"/>
        <v>18.149999999999999</v>
      </c>
      <c r="I230" s="205">
        <f t="shared" si="199"/>
        <v>30</v>
      </c>
      <c r="J230" s="236">
        <f t="shared" si="200"/>
        <v>36.299999999999997</v>
      </c>
    </row>
    <row r="231" spans="1:10" x14ac:dyDescent="0.25">
      <c r="A231" s="113" t="s">
        <v>694</v>
      </c>
      <c r="B231" s="13" t="s">
        <v>27</v>
      </c>
      <c r="C231" s="14" t="s">
        <v>444</v>
      </c>
      <c r="D231" s="14">
        <v>29670</v>
      </c>
      <c r="E231" s="14">
        <v>2009</v>
      </c>
      <c r="F231" s="20" t="s">
        <v>410</v>
      </c>
      <c r="G231" s="231">
        <v>15</v>
      </c>
      <c r="H231" s="234">
        <f t="shared" si="198"/>
        <v>18.149999999999999</v>
      </c>
      <c r="I231" s="205">
        <f t="shared" si="199"/>
        <v>30</v>
      </c>
      <c r="J231" s="236">
        <f t="shared" si="200"/>
        <v>36.299999999999997</v>
      </c>
    </row>
    <row r="232" spans="1:10" x14ac:dyDescent="0.25">
      <c r="A232" s="113" t="s">
        <v>695</v>
      </c>
      <c r="B232" s="13" t="s">
        <v>27</v>
      </c>
      <c r="C232" s="14" t="s">
        <v>444</v>
      </c>
      <c r="D232" s="14">
        <v>29674</v>
      </c>
      <c r="E232" s="14">
        <v>2009</v>
      </c>
      <c r="F232" s="20" t="s">
        <v>410</v>
      </c>
      <c r="G232" s="231">
        <v>15</v>
      </c>
      <c r="H232" s="234">
        <f t="shared" si="198"/>
        <v>18.149999999999999</v>
      </c>
      <c r="I232" s="205">
        <f t="shared" si="199"/>
        <v>30</v>
      </c>
      <c r="J232" s="236">
        <f t="shared" si="200"/>
        <v>36.299999999999997</v>
      </c>
    </row>
    <row r="233" spans="1:10" x14ac:dyDescent="0.25">
      <c r="A233" s="113"/>
      <c r="B233" s="16" t="s">
        <v>696</v>
      </c>
      <c r="C233" s="14"/>
      <c r="D233" s="14"/>
      <c r="E233" s="14"/>
      <c r="F233" s="20" t="s">
        <v>12</v>
      </c>
      <c r="G233" s="231"/>
      <c r="H233" s="234"/>
      <c r="I233" s="205">
        <f>SUM(I230:I232)</f>
        <v>90</v>
      </c>
      <c r="J233" s="239">
        <f>SUM(J230:J232)</f>
        <v>108.89999999999999</v>
      </c>
    </row>
    <row r="234" spans="1:10" s="126" customFormat="1" ht="28.5" x14ac:dyDescent="0.25">
      <c r="A234" s="124" t="s">
        <v>643</v>
      </c>
      <c r="B234" s="21" t="s">
        <v>41</v>
      </c>
      <c r="C234" s="123" t="s">
        <v>42</v>
      </c>
      <c r="D234" s="156" t="s">
        <v>43</v>
      </c>
      <c r="E234" s="123">
        <v>2009</v>
      </c>
      <c r="F234" s="123" t="s">
        <v>410</v>
      </c>
      <c r="G234" s="231">
        <v>15</v>
      </c>
      <c r="H234" s="234">
        <f t="shared" si="198"/>
        <v>18.149999999999999</v>
      </c>
      <c r="I234" s="205">
        <f t="shared" si="199"/>
        <v>30</v>
      </c>
      <c r="J234" s="236">
        <f t="shared" si="200"/>
        <v>36.299999999999997</v>
      </c>
    </row>
    <row r="235" spans="1:10" s="126" customFormat="1" ht="28.5" x14ac:dyDescent="0.25">
      <c r="A235" s="124" t="s">
        <v>644</v>
      </c>
      <c r="B235" s="21" t="s">
        <v>28</v>
      </c>
      <c r="C235" s="123" t="s">
        <v>29</v>
      </c>
      <c r="D235" s="156" t="s">
        <v>30</v>
      </c>
      <c r="E235" s="125">
        <v>2005</v>
      </c>
      <c r="F235" s="123" t="s">
        <v>410</v>
      </c>
      <c r="G235" s="231">
        <v>15</v>
      </c>
      <c r="H235" s="234">
        <f t="shared" si="198"/>
        <v>18.149999999999999</v>
      </c>
      <c r="I235" s="205">
        <f t="shared" si="199"/>
        <v>30</v>
      </c>
      <c r="J235" s="236">
        <f t="shared" si="200"/>
        <v>36.299999999999997</v>
      </c>
    </row>
    <row r="236" spans="1:10" s="126" customFormat="1" ht="28.5" x14ac:dyDescent="0.25">
      <c r="A236" s="124" t="s">
        <v>645</v>
      </c>
      <c r="B236" s="21" t="s">
        <v>57</v>
      </c>
      <c r="C236" s="123"/>
      <c r="D236" s="18"/>
      <c r="E236" s="169"/>
      <c r="F236" s="123"/>
      <c r="G236" s="61"/>
      <c r="H236" s="234"/>
      <c r="I236" s="205">
        <f>SUM(I234:I235)</f>
        <v>60</v>
      </c>
      <c r="J236" s="239">
        <f>SUM(J234:J235)</f>
        <v>72.599999999999994</v>
      </c>
    </row>
    <row r="237" spans="1:10" x14ac:dyDescent="0.25">
      <c r="A237" s="113" t="s">
        <v>697</v>
      </c>
      <c r="B237" s="13" t="s">
        <v>57</v>
      </c>
      <c r="C237" s="14" t="s">
        <v>59</v>
      </c>
      <c r="D237" s="14" t="s">
        <v>60</v>
      </c>
      <c r="E237" s="12">
        <v>2005</v>
      </c>
      <c r="F237" s="20" t="s">
        <v>410</v>
      </c>
      <c r="G237" s="231">
        <v>15</v>
      </c>
      <c r="H237" s="234">
        <f t="shared" si="198"/>
        <v>18.149999999999999</v>
      </c>
      <c r="I237" s="205">
        <f t="shared" si="199"/>
        <v>30</v>
      </c>
      <c r="J237" s="236">
        <f t="shared" si="200"/>
        <v>36.299999999999997</v>
      </c>
    </row>
    <row r="238" spans="1:10" x14ac:dyDescent="0.25">
      <c r="A238" s="113" t="s">
        <v>698</v>
      </c>
      <c r="B238" s="13" t="s">
        <v>61</v>
      </c>
      <c r="C238" s="14" t="s">
        <v>62</v>
      </c>
      <c r="D238" s="14" t="s">
        <v>63</v>
      </c>
      <c r="E238" s="14">
        <v>2009</v>
      </c>
      <c r="F238" s="20" t="s">
        <v>410</v>
      </c>
      <c r="G238" s="231">
        <v>15</v>
      </c>
      <c r="H238" s="234">
        <f t="shared" si="198"/>
        <v>18.149999999999999</v>
      </c>
      <c r="I238" s="205">
        <f t="shared" si="199"/>
        <v>30</v>
      </c>
      <c r="J238" s="236">
        <f t="shared" si="200"/>
        <v>36.299999999999997</v>
      </c>
    </row>
    <row r="239" spans="1:10" x14ac:dyDescent="0.25">
      <c r="A239" s="113"/>
      <c r="B239" s="16" t="s">
        <v>699</v>
      </c>
      <c r="C239" s="14"/>
      <c r="D239" s="14"/>
      <c r="E239" s="12"/>
      <c r="F239" s="20" t="s">
        <v>12</v>
      </c>
      <c r="G239" s="61"/>
      <c r="H239" s="234"/>
      <c r="I239" s="205">
        <f>SUM(I237:I238)</f>
        <v>60</v>
      </c>
      <c r="J239" s="239">
        <f>SUM(J237:J238)</f>
        <v>72.599999999999994</v>
      </c>
    </row>
    <row r="240" spans="1:10" s="126" customFormat="1" ht="28.5" x14ac:dyDescent="0.25">
      <c r="A240" s="124" t="s">
        <v>646</v>
      </c>
      <c r="B240" s="162" t="s">
        <v>218</v>
      </c>
      <c r="C240" s="18" t="s">
        <v>219</v>
      </c>
      <c r="D240" s="123" t="s">
        <v>220</v>
      </c>
      <c r="E240" s="125">
        <v>2006</v>
      </c>
      <c r="F240" s="123" t="s">
        <v>191</v>
      </c>
      <c r="G240" s="61"/>
      <c r="H240" s="234"/>
      <c r="I240" s="205"/>
      <c r="J240" s="236"/>
    </row>
    <row r="241" spans="1:10" s="126" customFormat="1" x14ac:dyDescent="0.25">
      <c r="A241" s="124" t="s">
        <v>647</v>
      </c>
      <c r="B241" s="162" t="s">
        <v>221</v>
      </c>
      <c r="C241" s="174" t="s">
        <v>414</v>
      </c>
      <c r="D241" s="175">
        <v>1094671</v>
      </c>
      <c r="E241" s="161">
        <v>2007</v>
      </c>
      <c r="F241" s="161" t="s">
        <v>18</v>
      </c>
      <c r="G241" s="231">
        <v>59</v>
      </c>
      <c r="H241" s="234">
        <f t="shared" si="198"/>
        <v>71.39</v>
      </c>
      <c r="I241" s="205">
        <f t="shared" si="199"/>
        <v>118</v>
      </c>
      <c r="J241" s="239">
        <f t="shared" si="200"/>
        <v>142.78</v>
      </c>
    </row>
    <row r="242" spans="1:10" s="126" customFormat="1" x14ac:dyDescent="0.25">
      <c r="A242" s="124" t="s">
        <v>648</v>
      </c>
      <c r="B242" s="162" t="s">
        <v>221</v>
      </c>
      <c r="C242" s="18" t="s">
        <v>222</v>
      </c>
      <c r="D242" s="123">
        <v>1492</v>
      </c>
      <c r="E242" s="125">
        <v>1987</v>
      </c>
      <c r="F242" s="176" t="s">
        <v>437</v>
      </c>
      <c r="G242" s="231">
        <v>59</v>
      </c>
      <c r="H242" s="234">
        <f t="shared" si="198"/>
        <v>71.39</v>
      </c>
      <c r="I242" s="205">
        <f t="shared" si="199"/>
        <v>118</v>
      </c>
      <c r="J242" s="239">
        <f t="shared" si="200"/>
        <v>142.78</v>
      </c>
    </row>
    <row r="243" spans="1:10" s="126" customFormat="1" ht="28.5" x14ac:dyDescent="0.25">
      <c r="A243" s="124" t="s">
        <v>649</v>
      </c>
      <c r="B243" s="21" t="s">
        <v>111</v>
      </c>
      <c r="C243" s="123" t="s">
        <v>112</v>
      </c>
      <c r="D243" s="123">
        <v>11263575</v>
      </c>
      <c r="E243" s="125">
        <v>2009</v>
      </c>
      <c r="F243" s="123" t="s">
        <v>436</v>
      </c>
      <c r="G243" s="231">
        <v>59</v>
      </c>
      <c r="H243" s="234">
        <f t="shared" si="198"/>
        <v>71.39</v>
      </c>
      <c r="I243" s="205">
        <f t="shared" si="199"/>
        <v>118</v>
      </c>
      <c r="J243" s="239">
        <f t="shared" si="200"/>
        <v>142.78</v>
      </c>
    </row>
    <row r="244" spans="1:10" s="126" customFormat="1" ht="28.5" x14ac:dyDescent="0.25">
      <c r="A244" s="124" t="s">
        <v>650</v>
      </c>
      <c r="B244" s="162" t="s">
        <v>341</v>
      </c>
      <c r="C244" s="18" t="s">
        <v>342</v>
      </c>
      <c r="D244" s="123" t="s">
        <v>343</v>
      </c>
      <c r="E244" s="125">
        <v>2007</v>
      </c>
      <c r="F244" s="123" t="s">
        <v>116</v>
      </c>
      <c r="G244" s="231">
        <v>59</v>
      </c>
      <c r="H244" s="234">
        <f t="shared" si="198"/>
        <v>71.39</v>
      </c>
      <c r="I244" s="205">
        <f t="shared" si="199"/>
        <v>118</v>
      </c>
      <c r="J244" s="239">
        <f t="shared" si="200"/>
        <v>142.78</v>
      </c>
    </row>
    <row r="245" spans="1:10" s="126" customFormat="1" ht="28.5" x14ac:dyDescent="0.25">
      <c r="A245" s="124" t="s">
        <v>651</v>
      </c>
      <c r="B245" s="162" t="s">
        <v>344</v>
      </c>
      <c r="C245" s="18" t="s">
        <v>345</v>
      </c>
      <c r="D245" s="123" t="s">
        <v>346</v>
      </c>
      <c r="E245" s="125">
        <v>2004</v>
      </c>
      <c r="F245" s="123" t="s">
        <v>116</v>
      </c>
      <c r="G245" s="231">
        <v>59</v>
      </c>
      <c r="H245" s="234">
        <f t="shared" si="198"/>
        <v>71.39</v>
      </c>
      <c r="I245" s="205">
        <f t="shared" si="199"/>
        <v>118</v>
      </c>
      <c r="J245" s="239">
        <f t="shared" si="200"/>
        <v>142.78</v>
      </c>
    </row>
    <row r="246" spans="1:10" s="126" customFormat="1" x14ac:dyDescent="0.25">
      <c r="A246" s="124" t="s">
        <v>652</v>
      </c>
      <c r="B246" s="193" t="s">
        <v>382</v>
      </c>
      <c r="C246" s="51"/>
      <c r="D246" s="60"/>
      <c r="E246" s="59"/>
      <c r="F246" s="60"/>
      <c r="G246" s="47"/>
      <c r="H246" s="234"/>
      <c r="I246" s="205"/>
      <c r="J246" s="236"/>
    </row>
    <row r="247" spans="1:10" ht="30" x14ac:dyDescent="0.25">
      <c r="A247" s="111" t="s">
        <v>700</v>
      </c>
      <c r="B247" s="52" t="s">
        <v>241</v>
      </c>
      <c r="C247" s="46" t="s">
        <v>242</v>
      </c>
      <c r="D247" s="46">
        <v>780.04111</v>
      </c>
      <c r="E247" s="46">
        <v>2009</v>
      </c>
      <c r="F247" s="46" t="s">
        <v>144</v>
      </c>
      <c r="G247" s="233">
        <v>28</v>
      </c>
      <c r="H247" s="234">
        <f t="shared" si="198"/>
        <v>33.880000000000003</v>
      </c>
      <c r="I247" s="205">
        <f t="shared" si="199"/>
        <v>56</v>
      </c>
      <c r="J247" s="236">
        <f t="shared" si="200"/>
        <v>67.760000000000005</v>
      </c>
    </row>
    <row r="248" spans="1:10" ht="30" x14ac:dyDescent="0.25">
      <c r="A248" s="111" t="s">
        <v>701</v>
      </c>
      <c r="B248" s="52" t="s">
        <v>241</v>
      </c>
      <c r="C248" s="46" t="s">
        <v>242</v>
      </c>
      <c r="D248" s="46">
        <v>780.06384000000003</v>
      </c>
      <c r="E248" s="46">
        <v>2009</v>
      </c>
      <c r="F248" s="46" t="s">
        <v>144</v>
      </c>
      <c r="G248" s="233">
        <v>28</v>
      </c>
      <c r="H248" s="234">
        <f t="shared" si="198"/>
        <v>33.880000000000003</v>
      </c>
      <c r="I248" s="205">
        <f t="shared" si="199"/>
        <v>56</v>
      </c>
      <c r="J248" s="236">
        <f t="shared" si="200"/>
        <v>67.760000000000005</v>
      </c>
    </row>
    <row r="249" spans="1:10" ht="30" x14ac:dyDescent="0.25">
      <c r="A249" s="111" t="s">
        <v>702</v>
      </c>
      <c r="B249" s="52" t="s">
        <v>241</v>
      </c>
      <c r="C249" s="46" t="s">
        <v>242</v>
      </c>
      <c r="D249" s="46">
        <v>780.06397000000004</v>
      </c>
      <c r="E249" s="46">
        <v>2009</v>
      </c>
      <c r="F249" s="46" t="s">
        <v>144</v>
      </c>
      <c r="G249" s="233">
        <v>28</v>
      </c>
      <c r="H249" s="234">
        <f t="shared" si="198"/>
        <v>33.880000000000003</v>
      </c>
      <c r="I249" s="205">
        <f t="shared" si="199"/>
        <v>56</v>
      </c>
      <c r="J249" s="236">
        <f t="shared" si="200"/>
        <v>67.760000000000005</v>
      </c>
    </row>
    <row r="250" spans="1:10" ht="30" x14ac:dyDescent="0.25">
      <c r="A250" s="111" t="s">
        <v>703</v>
      </c>
      <c r="B250" s="52" t="s">
        <v>241</v>
      </c>
      <c r="C250" s="46" t="s">
        <v>243</v>
      </c>
      <c r="D250" s="46">
        <v>1729</v>
      </c>
      <c r="E250" s="46">
        <v>2002</v>
      </c>
      <c r="F250" s="46" t="s">
        <v>144</v>
      </c>
      <c r="G250" s="233">
        <v>28</v>
      </c>
      <c r="H250" s="234">
        <f t="shared" si="198"/>
        <v>33.880000000000003</v>
      </c>
      <c r="I250" s="205">
        <f t="shared" si="199"/>
        <v>56</v>
      </c>
      <c r="J250" s="236">
        <f t="shared" si="200"/>
        <v>67.760000000000005</v>
      </c>
    </row>
    <row r="251" spans="1:10" ht="15.75" x14ac:dyDescent="0.25">
      <c r="A251" s="111" t="s">
        <v>704</v>
      </c>
      <c r="B251" s="52" t="s">
        <v>244</v>
      </c>
      <c r="C251" s="46" t="s">
        <v>245</v>
      </c>
      <c r="D251" s="46" t="s">
        <v>246</v>
      </c>
      <c r="E251" s="45">
        <v>2008</v>
      </c>
      <c r="F251" s="14" t="s">
        <v>124</v>
      </c>
      <c r="G251" s="233">
        <v>28</v>
      </c>
      <c r="H251" s="234">
        <f t="shared" si="198"/>
        <v>33.880000000000003</v>
      </c>
      <c r="I251" s="205">
        <f t="shared" si="199"/>
        <v>56</v>
      </c>
      <c r="J251" s="236">
        <f t="shared" si="200"/>
        <v>67.760000000000005</v>
      </c>
    </row>
    <row r="252" spans="1:10" ht="15.75" x14ac:dyDescent="0.25">
      <c r="A252" s="111" t="s">
        <v>705</v>
      </c>
      <c r="B252" s="52" t="s">
        <v>244</v>
      </c>
      <c r="C252" s="46" t="s">
        <v>245</v>
      </c>
      <c r="D252" s="46" t="s">
        <v>247</v>
      </c>
      <c r="E252" s="45">
        <v>2008</v>
      </c>
      <c r="F252" s="14" t="s">
        <v>124</v>
      </c>
      <c r="G252" s="233">
        <v>28</v>
      </c>
      <c r="H252" s="234">
        <f t="shared" si="198"/>
        <v>33.880000000000003</v>
      </c>
      <c r="I252" s="205">
        <f t="shared" si="199"/>
        <v>56</v>
      </c>
      <c r="J252" s="236">
        <f t="shared" si="200"/>
        <v>67.760000000000005</v>
      </c>
    </row>
    <row r="253" spans="1:10" ht="15.75" x14ac:dyDescent="0.25">
      <c r="A253" s="111" t="s">
        <v>706</v>
      </c>
      <c r="B253" s="52" t="s">
        <v>248</v>
      </c>
      <c r="C253" s="46" t="s">
        <v>249</v>
      </c>
      <c r="D253" s="43" t="s">
        <v>383</v>
      </c>
      <c r="E253" s="43">
        <v>2005</v>
      </c>
      <c r="F253" s="14" t="s">
        <v>124</v>
      </c>
      <c r="G253" s="233">
        <v>28</v>
      </c>
      <c r="H253" s="234">
        <f t="shared" si="198"/>
        <v>33.880000000000003</v>
      </c>
      <c r="I253" s="205">
        <f t="shared" si="199"/>
        <v>56</v>
      </c>
      <c r="J253" s="236">
        <f t="shared" si="200"/>
        <v>67.760000000000005</v>
      </c>
    </row>
    <row r="254" spans="1:10" ht="15.75" x14ac:dyDescent="0.25">
      <c r="A254" s="111" t="s">
        <v>707</v>
      </c>
      <c r="B254" s="52" t="s">
        <v>244</v>
      </c>
      <c r="C254" s="46" t="s">
        <v>250</v>
      </c>
      <c r="D254" s="46">
        <v>54941491</v>
      </c>
      <c r="E254" s="46">
        <v>2006</v>
      </c>
      <c r="F254" s="14" t="s">
        <v>124</v>
      </c>
      <c r="G254" s="233">
        <v>28</v>
      </c>
      <c r="H254" s="234">
        <f t="shared" si="198"/>
        <v>33.880000000000003</v>
      </c>
      <c r="I254" s="205">
        <f t="shared" si="199"/>
        <v>56</v>
      </c>
      <c r="J254" s="236">
        <f t="shared" si="200"/>
        <v>67.760000000000005</v>
      </c>
    </row>
    <row r="255" spans="1:10" ht="15.75" x14ac:dyDescent="0.25">
      <c r="A255" s="111" t="s">
        <v>708</v>
      </c>
      <c r="B255" s="52" t="s">
        <v>244</v>
      </c>
      <c r="C255" s="46" t="s">
        <v>250</v>
      </c>
      <c r="D255" s="46">
        <v>54941501</v>
      </c>
      <c r="E255" s="46">
        <v>2006</v>
      </c>
      <c r="F255" s="14" t="s">
        <v>124</v>
      </c>
      <c r="G255" s="233">
        <v>28</v>
      </c>
      <c r="H255" s="234">
        <f t="shared" si="198"/>
        <v>33.880000000000003</v>
      </c>
      <c r="I255" s="205">
        <f t="shared" si="199"/>
        <v>56</v>
      </c>
      <c r="J255" s="236">
        <f t="shared" si="200"/>
        <v>67.760000000000005</v>
      </c>
    </row>
    <row r="256" spans="1:10" ht="15.75" x14ac:dyDescent="0.25">
      <c r="A256" s="111" t="s">
        <v>709</v>
      </c>
      <c r="B256" s="52" t="s">
        <v>244</v>
      </c>
      <c r="C256" s="46" t="s">
        <v>250</v>
      </c>
      <c r="D256" s="46">
        <v>54941497</v>
      </c>
      <c r="E256" s="46">
        <v>2006</v>
      </c>
      <c r="F256" s="14" t="s">
        <v>124</v>
      </c>
      <c r="G256" s="233">
        <v>28</v>
      </c>
      <c r="H256" s="234">
        <f t="shared" si="198"/>
        <v>33.880000000000003</v>
      </c>
      <c r="I256" s="205">
        <f t="shared" si="199"/>
        <v>56</v>
      </c>
      <c r="J256" s="236">
        <f t="shared" si="200"/>
        <v>67.760000000000005</v>
      </c>
    </row>
    <row r="257" spans="1:10" ht="15.75" x14ac:dyDescent="0.25">
      <c r="A257" s="111" t="s">
        <v>710</v>
      </c>
      <c r="B257" s="52" t="s">
        <v>244</v>
      </c>
      <c r="C257" s="46" t="s">
        <v>251</v>
      </c>
      <c r="D257" s="43" t="s">
        <v>252</v>
      </c>
      <c r="E257" s="54">
        <v>2006</v>
      </c>
      <c r="F257" s="43" t="s">
        <v>116</v>
      </c>
      <c r="G257" s="233">
        <v>28</v>
      </c>
      <c r="H257" s="234">
        <f t="shared" si="198"/>
        <v>33.880000000000003</v>
      </c>
      <c r="I257" s="205">
        <f t="shared" si="199"/>
        <v>56</v>
      </c>
      <c r="J257" s="236">
        <f t="shared" si="200"/>
        <v>67.760000000000005</v>
      </c>
    </row>
    <row r="258" spans="1:10" ht="15.75" x14ac:dyDescent="0.25">
      <c r="A258" s="111" t="s">
        <v>711</v>
      </c>
      <c r="B258" s="52" t="s">
        <v>244</v>
      </c>
      <c r="C258" s="46" t="s">
        <v>253</v>
      </c>
      <c r="D258" s="43" t="s">
        <v>254</v>
      </c>
      <c r="E258" s="54">
        <v>2006</v>
      </c>
      <c r="F258" s="43" t="s">
        <v>116</v>
      </c>
      <c r="G258" s="233">
        <v>28</v>
      </c>
      <c r="H258" s="234">
        <f t="shared" si="198"/>
        <v>33.880000000000003</v>
      </c>
      <c r="I258" s="205">
        <f t="shared" si="199"/>
        <v>56</v>
      </c>
      <c r="J258" s="236">
        <f t="shared" si="200"/>
        <v>67.760000000000005</v>
      </c>
    </row>
    <row r="259" spans="1:10" ht="15.75" x14ac:dyDescent="0.25">
      <c r="A259" s="111" t="s">
        <v>712</v>
      </c>
      <c r="B259" s="28" t="s">
        <v>244</v>
      </c>
      <c r="C259" s="20" t="s">
        <v>255</v>
      </c>
      <c r="D259" s="20" t="s">
        <v>256</v>
      </c>
      <c r="E259" s="22">
        <v>2004</v>
      </c>
      <c r="F259" s="14" t="s">
        <v>124</v>
      </c>
      <c r="G259" s="233">
        <v>28</v>
      </c>
      <c r="H259" s="234">
        <f t="shared" si="198"/>
        <v>33.880000000000003</v>
      </c>
      <c r="I259" s="205">
        <f t="shared" si="199"/>
        <v>56</v>
      </c>
      <c r="J259" s="236">
        <f t="shared" si="200"/>
        <v>67.760000000000005</v>
      </c>
    </row>
    <row r="260" spans="1:10" ht="15.75" x14ac:dyDescent="0.25">
      <c r="A260" s="111" t="s">
        <v>713</v>
      </c>
      <c r="B260" s="28" t="s">
        <v>244</v>
      </c>
      <c r="C260" s="20" t="s">
        <v>255</v>
      </c>
      <c r="D260" s="20" t="s">
        <v>257</v>
      </c>
      <c r="E260" s="22">
        <v>2004</v>
      </c>
      <c r="F260" s="14" t="s">
        <v>124</v>
      </c>
      <c r="G260" s="233">
        <v>28</v>
      </c>
      <c r="H260" s="234">
        <f t="shared" si="198"/>
        <v>33.880000000000003</v>
      </c>
      <c r="I260" s="205">
        <f t="shared" si="199"/>
        <v>56</v>
      </c>
      <c r="J260" s="236">
        <f t="shared" si="200"/>
        <v>67.760000000000005</v>
      </c>
    </row>
    <row r="261" spans="1:10" ht="30" x14ac:dyDescent="0.25">
      <c r="A261" s="111" t="s">
        <v>714</v>
      </c>
      <c r="B261" s="52" t="s">
        <v>241</v>
      </c>
      <c r="C261" s="46" t="s">
        <v>258</v>
      </c>
      <c r="D261" s="55" t="s">
        <v>259</v>
      </c>
      <c r="E261" s="43">
        <v>2003</v>
      </c>
      <c r="F261" s="43" t="s">
        <v>144</v>
      </c>
      <c r="G261" s="233">
        <v>28</v>
      </c>
      <c r="H261" s="234">
        <f t="shared" si="198"/>
        <v>33.880000000000003</v>
      </c>
      <c r="I261" s="205">
        <f t="shared" si="199"/>
        <v>56</v>
      </c>
      <c r="J261" s="236">
        <f t="shared" si="200"/>
        <v>67.760000000000005</v>
      </c>
    </row>
    <row r="262" spans="1:10" ht="15.75" x14ac:dyDescent="0.25">
      <c r="A262" s="111" t="s">
        <v>715</v>
      </c>
      <c r="B262" s="52" t="s">
        <v>244</v>
      </c>
      <c r="C262" s="46">
        <v>90309</v>
      </c>
      <c r="D262" s="43" t="s">
        <v>384</v>
      </c>
      <c r="E262" s="54">
        <v>1996</v>
      </c>
      <c r="F262" s="43" t="s">
        <v>116</v>
      </c>
      <c r="G262" s="233">
        <v>28</v>
      </c>
      <c r="H262" s="234">
        <f t="shared" si="198"/>
        <v>33.880000000000003</v>
      </c>
      <c r="I262" s="205">
        <f t="shared" si="199"/>
        <v>56</v>
      </c>
      <c r="J262" s="236">
        <f t="shared" si="200"/>
        <v>67.760000000000005</v>
      </c>
    </row>
    <row r="263" spans="1:10" ht="30" x14ac:dyDescent="0.25">
      <c r="A263" s="111" t="s">
        <v>716</v>
      </c>
      <c r="B263" s="52" t="s">
        <v>385</v>
      </c>
      <c r="C263" s="46" t="s">
        <v>386</v>
      </c>
      <c r="D263" s="43" t="s">
        <v>114</v>
      </c>
      <c r="E263" s="43">
        <v>2010</v>
      </c>
      <c r="F263" s="43" t="s">
        <v>113</v>
      </c>
      <c r="G263" s="233">
        <v>28</v>
      </c>
      <c r="H263" s="234">
        <f t="shared" si="198"/>
        <v>33.880000000000003</v>
      </c>
      <c r="I263" s="205">
        <f t="shared" si="199"/>
        <v>56</v>
      </c>
      <c r="J263" s="236">
        <f t="shared" si="200"/>
        <v>67.760000000000005</v>
      </c>
    </row>
    <row r="264" spans="1:10" ht="15.75" x14ac:dyDescent="0.25">
      <c r="A264" s="111" t="s">
        <v>717</v>
      </c>
      <c r="B264" s="28" t="s">
        <v>108</v>
      </c>
      <c r="C264" s="20" t="s">
        <v>109</v>
      </c>
      <c r="D264" s="20" t="s">
        <v>110</v>
      </c>
      <c r="E264" s="22">
        <v>2016</v>
      </c>
      <c r="F264" s="20" t="s">
        <v>436</v>
      </c>
      <c r="G264" s="233">
        <v>28</v>
      </c>
      <c r="H264" s="234">
        <f t="shared" si="198"/>
        <v>33.880000000000003</v>
      </c>
      <c r="I264" s="205">
        <f t="shared" si="199"/>
        <v>56</v>
      </c>
      <c r="J264" s="236">
        <f t="shared" si="200"/>
        <v>67.760000000000005</v>
      </c>
    </row>
    <row r="265" spans="1:10" x14ac:dyDescent="0.25">
      <c r="A265" s="114"/>
      <c r="B265" s="57" t="s">
        <v>718</v>
      </c>
      <c r="C265" s="51"/>
      <c r="D265" s="60"/>
      <c r="E265" s="59"/>
      <c r="F265" s="60"/>
      <c r="G265" s="47"/>
      <c r="H265" s="234"/>
      <c r="I265" s="205">
        <f>SUM(I247:I264)</f>
        <v>1008</v>
      </c>
      <c r="J265" s="239">
        <f>SUM(J247:J264)</f>
        <v>1219.68</v>
      </c>
    </row>
    <row r="266" spans="1:10" s="126" customFormat="1" x14ac:dyDescent="0.25">
      <c r="A266" s="124" t="s">
        <v>653</v>
      </c>
      <c r="B266" s="193" t="s">
        <v>387</v>
      </c>
      <c r="C266" s="60"/>
      <c r="D266" s="60"/>
      <c r="E266" s="59"/>
      <c r="F266" s="60"/>
      <c r="G266" s="47"/>
      <c r="H266" s="234"/>
      <c r="I266" s="205"/>
      <c r="J266" s="236"/>
    </row>
    <row r="267" spans="1:10" x14ac:dyDescent="0.25">
      <c r="A267" s="111" t="s">
        <v>719</v>
      </c>
      <c r="B267" s="42" t="s">
        <v>287</v>
      </c>
      <c r="C267" s="43" t="s">
        <v>288</v>
      </c>
      <c r="D267" s="43">
        <v>103303391</v>
      </c>
      <c r="E267" s="43">
        <v>1999</v>
      </c>
      <c r="F267" s="43" t="s">
        <v>144</v>
      </c>
      <c r="G267" s="232">
        <v>18</v>
      </c>
      <c r="H267" s="234">
        <f t="shared" si="198"/>
        <v>21.78</v>
      </c>
      <c r="I267" s="205">
        <f t="shared" si="199"/>
        <v>36</v>
      </c>
      <c r="J267" s="236">
        <f t="shared" si="200"/>
        <v>43.56</v>
      </c>
    </row>
    <row r="268" spans="1:10" x14ac:dyDescent="0.25">
      <c r="A268" s="111" t="s">
        <v>720</v>
      </c>
      <c r="B268" s="64" t="s">
        <v>287</v>
      </c>
      <c r="C268" s="46" t="s">
        <v>353</v>
      </c>
      <c r="D268" s="46" t="s">
        <v>354</v>
      </c>
      <c r="E268" s="46">
        <v>2010</v>
      </c>
      <c r="F268" s="46" t="s">
        <v>113</v>
      </c>
      <c r="G268" s="232">
        <v>18</v>
      </c>
      <c r="H268" s="234">
        <f t="shared" si="198"/>
        <v>21.78</v>
      </c>
      <c r="I268" s="205">
        <f t="shared" si="199"/>
        <v>36</v>
      </c>
      <c r="J268" s="236">
        <f t="shared" si="200"/>
        <v>43.56</v>
      </c>
    </row>
    <row r="269" spans="1:10" x14ac:dyDescent="0.25">
      <c r="A269" s="111" t="s">
        <v>721</v>
      </c>
      <c r="B269" s="64" t="s">
        <v>287</v>
      </c>
      <c r="C269" s="46" t="s">
        <v>353</v>
      </c>
      <c r="D269" s="46" t="s">
        <v>355</v>
      </c>
      <c r="E269" s="46">
        <v>2010</v>
      </c>
      <c r="F269" s="46" t="s">
        <v>113</v>
      </c>
      <c r="G269" s="232">
        <v>18</v>
      </c>
      <c r="H269" s="234">
        <f t="shared" si="198"/>
        <v>21.78</v>
      </c>
      <c r="I269" s="205">
        <f t="shared" si="199"/>
        <v>36</v>
      </c>
      <c r="J269" s="236">
        <f t="shared" si="200"/>
        <v>43.56</v>
      </c>
    </row>
    <row r="270" spans="1:10" x14ac:dyDescent="0.25">
      <c r="A270" s="111"/>
      <c r="B270" s="57" t="s">
        <v>722</v>
      </c>
      <c r="C270" s="46"/>
      <c r="D270" s="46"/>
      <c r="E270" s="46"/>
      <c r="F270" s="46"/>
      <c r="G270" s="46"/>
      <c r="H270" s="234"/>
      <c r="I270" s="205">
        <f>SUM(I267:I269)</f>
        <v>108</v>
      </c>
      <c r="J270" s="239">
        <f>SUM(J267:J269)</f>
        <v>130.68</v>
      </c>
    </row>
    <row r="271" spans="1:10" s="126" customFormat="1" ht="28.5" x14ac:dyDescent="0.25">
      <c r="A271" s="114" t="s">
        <v>654</v>
      </c>
      <c r="B271" s="162" t="s">
        <v>324</v>
      </c>
      <c r="C271" s="18" t="s">
        <v>12</v>
      </c>
      <c r="D271" s="184"/>
      <c r="E271" s="169"/>
      <c r="F271" s="18"/>
      <c r="G271" s="51"/>
      <c r="H271" s="234"/>
      <c r="I271" s="205"/>
      <c r="J271" s="236"/>
    </row>
    <row r="272" spans="1:10" x14ac:dyDescent="0.25">
      <c r="A272" s="111" t="s">
        <v>655</v>
      </c>
      <c r="B272" s="13" t="s">
        <v>324</v>
      </c>
      <c r="C272" s="14" t="s">
        <v>325</v>
      </c>
      <c r="D272" s="14" t="s">
        <v>326</v>
      </c>
      <c r="E272" s="12">
        <v>2005</v>
      </c>
      <c r="F272" s="14" t="s">
        <v>124</v>
      </c>
      <c r="G272" s="232">
        <v>15</v>
      </c>
      <c r="H272" s="234">
        <f t="shared" ref="H272:H286" si="201">G272*0.21+G272</f>
        <v>18.149999999999999</v>
      </c>
      <c r="I272" s="205">
        <f t="shared" ref="I272:I286" si="202">G272*2</f>
        <v>30</v>
      </c>
      <c r="J272" s="236">
        <f t="shared" ref="J272:J286" si="203">H272*2</f>
        <v>36.299999999999997</v>
      </c>
    </row>
    <row r="273" spans="1:10" x14ac:dyDescent="0.25">
      <c r="A273" s="111" t="s">
        <v>656</v>
      </c>
      <c r="B273" s="13" t="s">
        <v>324</v>
      </c>
      <c r="C273" s="14" t="s">
        <v>325</v>
      </c>
      <c r="D273" s="14" t="s">
        <v>327</v>
      </c>
      <c r="E273" s="12">
        <v>2005</v>
      </c>
      <c r="F273" s="14" t="s">
        <v>124</v>
      </c>
      <c r="G273" s="232">
        <v>15</v>
      </c>
      <c r="H273" s="234">
        <f t="shared" si="201"/>
        <v>18.149999999999999</v>
      </c>
      <c r="I273" s="205">
        <f t="shared" si="202"/>
        <v>30</v>
      </c>
      <c r="J273" s="236">
        <f t="shared" si="203"/>
        <v>36.299999999999997</v>
      </c>
    </row>
    <row r="274" spans="1:10" x14ac:dyDescent="0.25">
      <c r="A274" s="111" t="s">
        <v>723</v>
      </c>
      <c r="B274" s="13" t="s">
        <v>324</v>
      </c>
      <c r="C274" s="14" t="s">
        <v>325</v>
      </c>
      <c r="D274" s="14" t="s">
        <v>328</v>
      </c>
      <c r="E274" s="12">
        <v>2005</v>
      </c>
      <c r="F274" s="14" t="s">
        <v>124</v>
      </c>
      <c r="G274" s="232">
        <v>15</v>
      </c>
      <c r="H274" s="234">
        <f t="shared" si="201"/>
        <v>18.149999999999999</v>
      </c>
      <c r="I274" s="205">
        <f t="shared" si="202"/>
        <v>30</v>
      </c>
      <c r="J274" s="236">
        <f t="shared" si="203"/>
        <v>36.299999999999997</v>
      </c>
    </row>
    <row r="275" spans="1:10" x14ac:dyDescent="0.25">
      <c r="A275" s="111" t="s">
        <v>724</v>
      </c>
      <c r="B275" s="13" t="s">
        <v>324</v>
      </c>
      <c r="C275" s="14" t="s">
        <v>325</v>
      </c>
      <c r="D275" s="14" t="s">
        <v>329</v>
      </c>
      <c r="E275" s="12">
        <v>2005</v>
      </c>
      <c r="F275" s="14" t="s">
        <v>124</v>
      </c>
      <c r="G275" s="232">
        <v>15</v>
      </c>
      <c r="H275" s="234">
        <f t="shared" si="201"/>
        <v>18.149999999999999</v>
      </c>
      <c r="I275" s="205">
        <f t="shared" si="202"/>
        <v>30</v>
      </c>
      <c r="J275" s="236">
        <f t="shared" si="203"/>
        <v>36.299999999999997</v>
      </c>
    </row>
    <row r="276" spans="1:10" x14ac:dyDescent="0.25">
      <c r="A276" s="111" t="s">
        <v>725</v>
      </c>
      <c r="B276" s="13" t="s">
        <v>324</v>
      </c>
      <c r="C276" s="14" t="s">
        <v>330</v>
      </c>
      <c r="D276" s="14" t="s">
        <v>331</v>
      </c>
      <c r="E276" s="12">
        <v>2011</v>
      </c>
      <c r="F276" s="14" t="s">
        <v>124</v>
      </c>
      <c r="G276" s="232">
        <v>15</v>
      </c>
      <c r="H276" s="234">
        <f t="shared" si="201"/>
        <v>18.149999999999999</v>
      </c>
      <c r="I276" s="205">
        <f t="shared" si="202"/>
        <v>30</v>
      </c>
      <c r="J276" s="236">
        <f t="shared" si="203"/>
        <v>36.299999999999997</v>
      </c>
    </row>
    <row r="277" spans="1:10" x14ac:dyDescent="0.25">
      <c r="A277" s="111" t="s">
        <v>726</v>
      </c>
      <c r="B277" s="13" t="s">
        <v>324</v>
      </c>
      <c r="C277" s="14" t="s">
        <v>332</v>
      </c>
      <c r="D277" s="15" t="s">
        <v>333</v>
      </c>
      <c r="E277" s="12">
        <v>2005</v>
      </c>
      <c r="F277" s="14" t="s">
        <v>124</v>
      </c>
      <c r="G277" s="232">
        <v>15</v>
      </c>
      <c r="H277" s="234">
        <f t="shared" si="201"/>
        <v>18.149999999999999</v>
      </c>
      <c r="I277" s="205">
        <f t="shared" si="202"/>
        <v>30</v>
      </c>
      <c r="J277" s="236">
        <f t="shared" si="203"/>
        <v>36.299999999999997</v>
      </c>
    </row>
    <row r="278" spans="1:10" x14ac:dyDescent="0.25">
      <c r="A278" s="111" t="s">
        <v>727</v>
      </c>
      <c r="B278" s="13" t="s">
        <v>324</v>
      </c>
      <c r="C278" s="14" t="s">
        <v>334</v>
      </c>
      <c r="D278" s="15">
        <v>307191</v>
      </c>
      <c r="E278" s="12">
        <v>1998</v>
      </c>
      <c r="F278" s="14" t="s">
        <v>116</v>
      </c>
      <c r="G278" s="232">
        <v>15</v>
      </c>
      <c r="H278" s="234">
        <f t="shared" si="201"/>
        <v>18.149999999999999</v>
      </c>
      <c r="I278" s="205">
        <f t="shared" si="202"/>
        <v>30</v>
      </c>
      <c r="J278" s="236">
        <f t="shared" si="203"/>
        <v>36.299999999999997</v>
      </c>
    </row>
    <row r="279" spans="1:10" x14ac:dyDescent="0.25">
      <c r="A279" s="111"/>
      <c r="B279" s="1" t="s">
        <v>728</v>
      </c>
      <c r="C279" s="14"/>
      <c r="D279" s="15"/>
      <c r="E279" s="12"/>
      <c r="F279" s="14"/>
      <c r="G279" s="232"/>
      <c r="H279" s="234"/>
      <c r="I279" s="205">
        <f>SUM(I272:I278)</f>
        <v>210</v>
      </c>
      <c r="J279" s="239">
        <f>SUM(J272:J278)</f>
        <v>254.10000000000002</v>
      </c>
    </row>
    <row r="280" spans="1:10" s="126" customFormat="1" ht="28.5" x14ac:dyDescent="0.25">
      <c r="A280" s="114" t="s">
        <v>657</v>
      </c>
      <c r="B280" s="21" t="s">
        <v>32</v>
      </c>
      <c r="C280" s="123" t="s">
        <v>33</v>
      </c>
      <c r="D280" s="156"/>
      <c r="E280" s="125"/>
      <c r="F280" s="123" t="s">
        <v>12</v>
      </c>
      <c r="G280" s="232"/>
      <c r="H280" s="234"/>
      <c r="I280" s="205"/>
      <c r="J280" s="236"/>
    </row>
    <row r="281" spans="1:10" x14ac:dyDescent="0.25">
      <c r="A281" s="111" t="s">
        <v>729</v>
      </c>
      <c r="B281" s="13" t="s">
        <v>32</v>
      </c>
      <c r="C281" s="14" t="s">
        <v>33</v>
      </c>
      <c r="D281" s="15" t="s">
        <v>34</v>
      </c>
      <c r="E281" s="14">
        <v>2009</v>
      </c>
      <c r="F281" s="20" t="s">
        <v>410</v>
      </c>
      <c r="G281" s="232">
        <v>15</v>
      </c>
      <c r="H281" s="234">
        <f t="shared" si="201"/>
        <v>18.149999999999999</v>
      </c>
      <c r="I281" s="205">
        <f t="shared" si="202"/>
        <v>30</v>
      </c>
      <c r="J281" s="236">
        <f t="shared" si="203"/>
        <v>36.299999999999997</v>
      </c>
    </row>
    <row r="282" spans="1:10" x14ac:dyDescent="0.25">
      <c r="A282" s="111" t="s">
        <v>730</v>
      </c>
      <c r="B282" s="13" t="s">
        <v>32</v>
      </c>
      <c r="C282" s="14" t="s">
        <v>33</v>
      </c>
      <c r="D282" s="15" t="s">
        <v>35</v>
      </c>
      <c r="E282" s="14">
        <v>2009</v>
      </c>
      <c r="F282" s="20" t="s">
        <v>410</v>
      </c>
      <c r="G282" s="232">
        <v>15</v>
      </c>
      <c r="H282" s="234">
        <f t="shared" si="201"/>
        <v>18.149999999999999</v>
      </c>
      <c r="I282" s="205">
        <f t="shared" si="202"/>
        <v>30</v>
      </c>
      <c r="J282" s="236">
        <f t="shared" si="203"/>
        <v>36.299999999999997</v>
      </c>
    </row>
    <row r="283" spans="1:10" x14ac:dyDescent="0.25">
      <c r="A283" s="111" t="s">
        <v>731</v>
      </c>
      <c r="B283" s="13" t="s">
        <v>32</v>
      </c>
      <c r="C283" s="14" t="s">
        <v>33</v>
      </c>
      <c r="D283" s="15" t="s">
        <v>36</v>
      </c>
      <c r="E283" s="14">
        <v>2009</v>
      </c>
      <c r="F283" s="20" t="s">
        <v>410</v>
      </c>
      <c r="G283" s="232">
        <v>15</v>
      </c>
      <c r="H283" s="234">
        <f t="shared" si="201"/>
        <v>18.149999999999999</v>
      </c>
      <c r="I283" s="205">
        <f t="shared" si="202"/>
        <v>30</v>
      </c>
      <c r="J283" s="236">
        <f t="shared" si="203"/>
        <v>36.299999999999997</v>
      </c>
    </row>
    <row r="284" spans="1:10" x14ac:dyDescent="0.25">
      <c r="A284" s="111" t="s">
        <v>732</v>
      </c>
      <c r="B284" s="13" t="s">
        <v>32</v>
      </c>
      <c r="C284" s="14" t="s">
        <v>33</v>
      </c>
      <c r="D284" s="15" t="s">
        <v>37</v>
      </c>
      <c r="E284" s="14">
        <v>2009</v>
      </c>
      <c r="F284" s="20" t="s">
        <v>410</v>
      </c>
      <c r="G284" s="232">
        <v>15</v>
      </c>
      <c r="H284" s="234">
        <f t="shared" si="201"/>
        <v>18.149999999999999</v>
      </c>
      <c r="I284" s="205">
        <f t="shared" si="202"/>
        <v>30</v>
      </c>
      <c r="J284" s="236">
        <f t="shared" si="203"/>
        <v>36.299999999999997</v>
      </c>
    </row>
    <row r="285" spans="1:10" ht="18" customHeight="1" x14ac:dyDescent="0.25">
      <c r="A285" s="112" t="s">
        <v>733</v>
      </c>
      <c r="B285" s="75" t="s">
        <v>20</v>
      </c>
      <c r="C285" s="76" t="s">
        <v>21</v>
      </c>
      <c r="D285" s="77" t="s">
        <v>22</v>
      </c>
      <c r="E285" s="76">
        <v>2009</v>
      </c>
      <c r="F285" s="20" t="s">
        <v>410</v>
      </c>
      <c r="G285" s="232">
        <v>15</v>
      </c>
      <c r="H285" s="234">
        <f t="shared" si="201"/>
        <v>18.149999999999999</v>
      </c>
      <c r="I285" s="205">
        <f t="shared" si="202"/>
        <v>30</v>
      </c>
      <c r="J285" s="236">
        <f t="shared" si="203"/>
        <v>36.299999999999997</v>
      </c>
    </row>
    <row r="286" spans="1:10" ht="18" customHeight="1" x14ac:dyDescent="0.25">
      <c r="A286" s="112" t="s">
        <v>734</v>
      </c>
      <c r="B286" s="13" t="s">
        <v>20</v>
      </c>
      <c r="C286" s="14" t="s">
        <v>21</v>
      </c>
      <c r="D286" s="15" t="s">
        <v>23</v>
      </c>
      <c r="E286" s="14">
        <v>2009</v>
      </c>
      <c r="F286" s="20" t="s">
        <v>410</v>
      </c>
      <c r="G286" s="232">
        <v>15</v>
      </c>
      <c r="H286" s="234">
        <f t="shared" si="201"/>
        <v>18.149999999999999</v>
      </c>
      <c r="I286" s="205">
        <f t="shared" si="202"/>
        <v>30</v>
      </c>
      <c r="J286" s="236">
        <f t="shared" si="203"/>
        <v>36.299999999999997</v>
      </c>
    </row>
    <row r="287" spans="1:10" ht="15.75" x14ac:dyDescent="0.25">
      <c r="A287" s="111"/>
      <c r="B287" s="1" t="s">
        <v>735</v>
      </c>
      <c r="C287" s="14"/>
      <c r="D287" s="15"/>
      <c r="E287" s="14"/>
      <c r="F287" s="20"/>
      <c r="G287" s="46"/>
      <c r="H287" s="142"/>
      <c r="I287" s="17">
        <f>SUM(I281:I286)</f>
        <v>180</v>
      </c>
      <c r="J287" s="238">
        <f>SUM(J281:J286)</f>
        <v>217.8</v>
      </c>
    </row>
    <row r="288" spans="1:10" x14ac:dyDescent="0.25">
      <c r="A288" s="115"/>
      <c r="B288" s="8"/>
      <c r="C288" s="8"/>
      <c r="D288" s="8"/>
      <c r="E288" s="8"/>
      <c r="F288" s="8"/>
      <c r="G288" s="9"/>
      <c r="H288" s="65"/>
      <c r="I288" s="50"/>
      <c r="J288" s="147"/>
    </row>
    <row r="289" spans="1:10" x14ac:dyDescent="0.25">
      <c r="A289" s="290" t="s">
        <v>388</v>
      </c>
      <c r="B289" s="290"/>
      <c r="C289" s="290"/>
      <c r="D289" s="290"/>
      <c r="E289" s="290"/>
      <c r="F289" s="290"/>
      <c r="G289" s="290"/>
      <c r="H289" s="66"/>
      <c r="I289" s="50"/>
      <c r="J289" s="147"/>
    </row>
    <row r="290" spans="1:10" x14ac:dyDescent="0.25">
      <c r="A290" s="116"/>
      <c r="B290" s="291" t="s">
        <v>420</v>
      </c>
      <c r="C290" s="291"/>
      <c r="D290" s="291"/>
      <c r="E290" s="291"/>
      <c r="F290" s="291"/>
      <c r="G290" s="291"/>
      <c r="H290" s="291"/>
      <c r="I290" s="50"/>
      <c r="J290" s="147"/>
    </row>
    <row r="291" spans="1:10" ht="51" x14ac:dyDescent="0.25">
      <c r="A291" s="140" t="s">
        <v>2</v>
      </c>
      <c r="B291" s="148" t="s">
        <v>3</v>
      </c>
      <c r="C291" s="148" t="s">
        <v>4</v>
      </c>
      <c r="D291" s="148" t="s">
        <v>5</v>
      </c>
      <c r="E291" s="148" t="s">
        <v>6</v>
      </c>
      <c r="F291" s="148" t="s">
        <v>7</v>
      </c>
      <c r="G291" s="148" t="s">
        <v>9</v>
      </c>
      <c r="H291" s="149" t="s">
        <v>10</v>
      </c>
      <c r="I291" s="136" t="s">
        <v>447</v>
      </c>
      <c r="J291" s="136" t="s">
        <v>448</v>
      </c>
    </row>
    <row r="292" spans="1:10" x14ac:dyDescent="0.25">
      <c r="A292" s="108" t="s">
        <v>658</v>
      </c>
      <c r="B292" s="1" t="s">
        <v>372</v>
      </c>
      <c r="C292" s="1"/>
      <c r="D292" s="4"/>
      <c r="E292" s="4"/>
      <c r="F292" s="4"/>
      <c r="G292" s="2"/>
      <c r="H292" s="143"/>
      <c r="I292" s="146"/>
      <c r="J292" s="93"/>
    </row>
    <row r="293" spans="1:10" ht="15.75" x14ac:dyDescent="0.25">
      <c r="A293" s="113" t="s">
        <v>736</v>
      </c>
      <c r="B293" s="42" t="s">
        <v>291</v>
      </c>
      <c r="C293" s="43" t="s">
        <v>292</v>
      </c>
      <c r="D293" s="44" t="s">
        <v>293</v>
      </c>
      <c r="E293" s="45">
        <v>2002</v>
      </c>
      <c r="F293" s="46" t="s">
        <v>294</v>
      </c>
      <c r="G293" s="217">
        <v>49.9</v>
      </c>
      <c r="H293" s="218">
        <f>G293*0.21+G293</f>
        <v>60.378999999999998</v>
      </c>
      <c r="I293" s="221">
        <f>G293*3</f>
        <v>149.69999999999999</v>
      </c>
      <c r="J293" s="222">
        <f>H293*3</f>
        <v>181.137</v>
      </c>
    </row>
    <row r="294" spans="1:10" ht="15.75" x14ac:dyDescent="0.25">
      <c r="A294" s="113" t="s">
        <v>737</v>
      </c>
      <c r="B294" s="42" t="s">
        <v>291</v>
      </c>
      <c r="C294" s="43" t="s">
        <v>295</v>
      </c>
      <c r="D294" s="46">
        <v>31010481</v>
      </c>
      <c r="E294" s="45">
        <v>2001</v>
      </c>
      <c r="F294" s="46" t="s">
        <v>294</v>
      </c>
      <c r="G294" s="217">
        <v>49.9</v>
      </c>
      <c r="H294" s="218">
        <f t="shared" ref="H294:H297" si="204">G294*0.21+G294</f>
        <v>60.378999999999998</v>
      </c>
      <c r="I294" s="221">
        <f t="shared" ref="I294:I297" si="205">G294*3</f>
        <v>149.69999999999999</v>
      </c>
      <c r="J294" s="222">
        <f t="shared" ref="J294:J297" si="206">H294*3</f>
        <v>181.137</v>
      </c>
    </row>
    <row r="295" spans="1:10" ht="15.75" x14ac:dyDescent="0.25">
      <c r="A295" s="113" t="s">
        <v>738</v>
      </c>
      <c r="B295" s="42" t="s">
        <v>291</v>
      </c>
      <c r="C295" s="43" t="s">
        <v>296</v>
      </c>
      <c r="D295" s="44" t="s">
        <v>297</v>
      </c>
      <c r="E295" s="45">
        <v>2007</v>
      </c>
      <c r="F295" s="46" t="s">
        <v>272</v>
      </c>
      <c r="G295" s="217">
        <v>49.9</v>
      </c>
      <c r="H295" s="218">
        <f t="shared" si="204"/>
        <v>60.378999999999998</v>
      </c>
      <c r="I295" s="221">
        <f t="shared" si="205"/>
        <v>149.69999999999999</v>
      </c>
      <c r="J295" s="222">
        <f t="shared" si="206"/>
        <v>181.137</v>
      </c>
    </row>
    <row r="296" spans="1:10" ht="30" x14ac:dyDescent="0.25">
      <c r="A296" s="113" t="s">
        <v>739</v>
      </c>
      <c r="B296" s="42" t="s">
        <v>301</v>
      </c>
      <c r="C296" s="43" t="s">
        <v>302</v>
      </c>
      <c r="D296" s="46">
        <v>54084654</v>
      </c>
      <c r="E296" s="45">
        <v>2008</v>
      </c>
      <c r="F296" s="46" t="s">
        <v>116</v>
      </c>
      <c r="G296" s="223">
        <v>49.9</v>
      </c>
      <c r="H296" s="224">
        <f t="shared" si="204"/>
        <v>60.378999999999998</v>
      </c>
      <c r="I296" s="225">
        <f t="shared" si="205"/>
        <v>149.69999999999999</v>
      </c>
      <c r="J296" s="222">
        <f t="shared" si="206"/>
        <v>181.137</v>
      </c>
    </row>
    <row r="297" spans="1:10" ht="30" x14ac:dyDescent="0.25">
      <c r="A297" s="113" t="s">
        <v>740</v>
      </c>
      <c r="B297" s="42" t="s">
        <v>301</v>
      </c>
      <c r="C297" s="43" t="s">
        <v>302</v>
      </c>
      <c r="D297" s="46">
        <v>281651</v>
      </c>
      <c r="E297" s="46">
        <v>2008</v>
      </c>
      <c r="F297" s="46" t="s">
        <v>144</v>
      </c>
      <c r="G297" s="223">
        <v>49.9</v>
      </c>
      <c r="H297" s="224">
        <f t="shared" si="204"/>
        <v>60.378999999999998</v>
      </c>
      <c r="I297" s="225">
        <f t="shared" si="205"/>
        <v>149.69999999999999</v>
      </c>
      <c r="J297" s="222">
        <f t="shared" si="206"/>
        <v>181.137</v>
      </c>
    </row>
    <row r="298" spans="1:10" ht="15.75" x14ac:dyDescent="0.25">
      <c r="A298" s="113"/>
      <c r="B298" s="1" t="s">
        <v>741</v>
      </c>
      <c r="C298" s="43"/>
      <c r="D298" s="46"/>
      <c r="E298" s="46"/>
      <c r="F298" s="46"/>
      <c r="G298" s="220"/>
      <c r="H298" s="218"/>
      <c r="I298" s="221">
        <f>SUM(I293:I297)</f>
        <v>748.5</v>
      </c>
      <c r="J298" s="243">
        <f>SUM(J293:J297)</f>
        <v>905.68499999999995</v>
      </c>
    </row>
    <row r="299" spans="1:10" x14ac:dyDescent="0.25">
      <c r="A299" s="117"/>
      <c r="B299" s="3"/>
      <c r="C299" s="3"/>
      <c r="D299" s="3"/>
      <c r="E299" s="3"/>
      <c r="F299" s="3"/>
      <c r="G299" s="3"/>
      <c r="H299" s="69"/>
      <c r="I299" s="41"/>
      <c r="J299" s="147"/>
    </row>
    <row r="300" spans="1:10" x14ac:dyDescent="0.25">
      <c r="A300" s="115"/>
      <c r="B300" s="8"/>
      <c r="C300" s="118" t="s">
        <v>389</v>
      </c>
      <c r="D300" s="122"/>
      <c r="E300" s="8"/>
      <c r="F300" s="8"/>
      <c r="G300" s="8"/>
      <c r="H300" s="67"/>
      <c r="I300" s="50"/>
      <c r="J300" s="147"/>
    </row>
    <row r="301" spans="1:10" x14ac:dyDescent="0.25">
      <c r="A301" s="115"/>
      <c r="B301" s="8"/>
      <c r="C301" s="118"/>
      <c r="D301" s="122"/>
      <c r="E301" s="8"/>
      <c r="F301" s="8"/>
      <c r="G301" s="8"/>
      <c r="H301" s="67"/>
      <c r="I301" s="50"/>
      <c r="J301" s="147"/>
    </row>
    <row r="302" spans="1:10" x14ac:dyDescent="0.25">
      <c r="A302" s="116"/>
      <c r="B302" s="291" t="s">
        <v>419</v>
      </c>
      <c r="C302" s="291"/>
      <c r="D302" s="291"/>
      <c r="E302" s="291"/>
      <c r="F302" s="291"/>
      <c r="G302" s="291"/>
      <c r="H302" s="291"/>
      <c r="I302" s="150"/>
      <c r="J302" s="147"/>
    </row>
    <row r="303" spans="1:10" ht="89.25" x14ac:dyDescent="0.25">
      <c r="A303" s="140" t="s">
        <v>2</v>
      </c>
      <c r="B303" s="148" t="s">
        <v>3</v>
      </c>
      <c r="C303" s="148" t="s">
        <v>4</v>
      </c>
      <c r="D303" s="139" t="s">
        <v>390</v>
      </c>
      <c r="E303" s="139" t="s">
        <v>770</v>
      </c>
      <c r="F303" s="148" t="s">
        <v>391</v>
      </c>
      <c r="G303" s="139" t="s">
        <v>392</v>
      </c>
      <c r="H303" s="214" t="s">
        <v>393</v>
      </c>
      <c r="I303" s="41"/>
      <c r="J303" s="147"/>
    </row>
    <row r="304" spans="1:10" s="126" customFormat="1" x14ac:dyDescent="0.25">
      <c r="A304" s="188" t="s">
        <v>659</v>
      </c>
      <c r="B304" s="21" t="s">
        <v>146</v>
      </c>
      <c r="C304" s="123" t="s">
        <v>147</v>
      </c>
      <c r="D304" s="72" t="s">
        <v>12</v>
      </c>
      <c r="E304" s="72">
        <v>3</v>
      </c>
      <c r="F304" s="244">
        <v>99</v>
      </c>
      <c r="G304" s="245">
        <f>F304*E304</f>
        <v>297</v>
      </c>
      <c r="H304" s="73">
        <f>G304*0.21+G304</f>
        <v>359.37</v>
      </c>
      <c r="I304" s="41"/>
      <c r="J304" s="194"/>
    </row>
    <row r="305" spans="1:10" s="126" customFormat="1" ht="57" x14ac:dyDescent="0.25">
      <c r="A305" s="188" t="s">
        <v>660</v>
      </c>
      <c r="B305" s="33" t="s">
        <v>369</v>
      </c>
      <c r="C305" s="33" t="s">
        <v>394</v>
      </c>
      <c r="D305" s="72" t="s">
        <v>395</v>
      </c>
      <c r="E305" s="72">
        <v>100</v>
      </c>
      <c r="F305" s="244">
        <v>3.5</v>
      </c>
      <c r="G305" s="245">
        <f>F305*E305</f>
        <v>350</v>
      </c>
      <c r="H305" s="73">
        <f>G305*0.21+G305</f>
        <v>423.5</v>
      </c>
      <c r="I305" s="41"/>
      <c r="J305" s="194"/>
    </row>
    <row r="306" spans="1:10" x14ac:dyDescent="0.25">
      <c r="A306" s="119"/>
      <c r="B306" s="71"/>
      <c r="C306" s="71"/>
      <c r="D306" s="94"/>
      <c r="E306" s="94"/>
      <c r="F306" s="71"/>
      <c r="G306" s="94"/>
      <c r="H306" s="95"/>
      <c r="I306" s="96"/>
    </row>
    <row r="307" spans="1:10" ht="15.75" x14ac:dyDescent="0.25">
      <c r="A307" s="120"/>
      <c r="B307" s="91" t="s">
        <v>398</v>
      </c>
      <c r="C307" s="92"/>
      <c r="D307" s="89"/>
      <c r="E307" s="89"/>
      <c r="F307" s="70"/>
      <c r="G307" s="89"/>
      <c r="H307" s="90"/>
      <c r="I307" s="68"/>
    </row>
    <row r="308" spans="1:10" x14ac:dyDescent="0.25">
      <c r="A308" s="120"/>
      <c r="B308" s="291" t="s">
        <v>419</v>
      </c>
      <c r="C308" s="291"/>
      <c r="D308" s="291"/>
      <c r="E308" s="291"/>
      <c r="F308" s="291"/>
      <c r="G308" s="291"/>
      <c r="H308" s="291"/>
      <c r="I308" s="68"/>
    </row>
    <row r="309" spans="1:10" ht="38.25" x14ac:dyDescent="0.25">
      <c r="A309" s="153" t="s">
        <v>399</v>
      </c>
      <c r="B309" s="154" t="s">
        <v>3</v>
      </c>
      <c r="C309" s="155" t="s">
        <v>4</v>
      </c>
      <c r="D309" s="154" t="s">
        <v>5</v>
      </c>
      <c r="E309" s="154" t="s">
        <v>452</v>
      </c>
      <c r="F309" s="155" t="s">
        <v>7</v>
      </c>
      <c r="G309" s="139" t="s">
        <v>9</v>
      </c>
      <c r="H309" s="141" t="s">
        <v>10</v>
      </c>
      <c r="I309" s="136" t="s">
        <v>449</v>
      </c>
      <c r="J309" s="136" t="s">
        <v>450</v>
      </c>
    </row>
    <row r="310" spans="1:10" ht="25.5" x14ac:dyDescent="0.25">
      <c r="A310" s="153" t="s">
        <v>661</v>
      </c>
      <c r="B310" s="154" t="s">
        <v>664</v>
      </c>
      <c r="C310" s="155"/>
      <c r="D310" s="154"/>
      <c r="E310" s="154"/>
      <c r="F310" s="155"/>
      <c r="G310" s="139"/>
      <c r="H310" s="141"/>
      <c r="I310" s="136"/>
      <c r="J310" s="136"/>
    </row>
    <row r="311" spans="1:10" x14ac:dyDescent="0.25">
      <c r="A311" s="195" t="s">
        <v>742</v>
      </c>
      <c r="B311" s="196" t="s">
        <v>396</v>
      </c>
      <c r="C311" s="196" t="s">
        <v>397</v>
      </c>
      <c r="D311" s="196">
        <v>802136</v>
      </c>
      <c r="E311" s="196">
        <v>6</v>
      </c>
      <c r="F311" s="196" t="s">
        <v>294</v>
      </c>
      <c r="G311" s="246">
        <v>48</v>
      </c>
      <c r="H311" s="196">
        <f>G311*0.21+G311</f>
        <v>58.08</v>
      </c>
      <c r="I311" s="236">
        <f>G311*2</f>
        <v>96</v>
      </c>
      <c r="J311" s="235">
        <f>H311*2</f>
        <v>116.16</v>
      </c>
    </row>
    <row r="312" spans="1:10" x14ac:dyDescent="0.25">
      <c r="A312" s="195" t="s">
        <v>743</v>
      </c>
      <c r="B312" s="196" t="s">
        <v>396</v>
      </c>
      <c r="C312" s="196" t="s">
        <v>397</v>
      </c>
      <c r="D312" s="196">
        <v>802133</v>
      </c>
      <c r="E312" s="196">
        <v>6</v>
      </c>
      <c r="F312" s="196" t="s">
        <v>294</v>
      </c>
      <c r="G312" s="246">
        <v>48</v>
      </c>
      <c r="H312" s="196">
        <f t="shared" ref="H312:H330" si="207">G312*0.21+G312</f>
        <v>58.08</v>
      </c>
      <c r="I312" s="236">
        <f t="shared" ref="I312:I330" si="208">G312*2</f>
        <v>96</v>
      </c>
      <c r="J312" s="235">
        <f t="shared" ref="J312:J330" si="209">H312*2</f>
        <v>116.16</v>
      </c>
    </row>
    <row r="313" spans="1:10" x14ac:dyDescent="0.25">
      <c r="A313" s="195" t="s">
        <v>744</v>
      </c>
      <c r="B313" s="196" t="s">
        <v>396</v>
      </c>
      <c r="C313" s="196" t="s">
        <v>397</v>
      </c>
      <c r="D313" s="196">
        <v>802134</v>
      </c>
      <c r="E313" s="196">
        <v>6</v>
      </c>
      <c r="F313" s="196" t="s">
        <v>294</v>
      </c>
      <c r="G313" s="246">
        <v>48</v>
      </c>
      <c r="H313" s="196">
        <f t="shared" si="207"/>
        <v>58.08</v>
      </c>
      <c r="I313" s="236">
        <f t="shared" si="208"/>
        <v>96</v>
      </c>
      <c r="J313" s="235">
        <f t="shared" si="209"/>
        <v>116.16</v>
      </c>
    </row>
    <row r="314" spans="1:10" x14ac:dyDescent="0.25">
      <c r="A314" s="195" t="s">
        <v>745</v>
      </c>
      <c r="B314" s="196" t="s">
        <v>396</v>
      </c>
      <c r="C314" s="196" t="s">
        <v>397</v>
      </c>
      <c r="D314" s="196">
        <v>802135</v>
      </c>
      <c r="E314" s="196">
        <v>6</v>
      </c>
      <c r="F314" s="196" t="s">
        <v>294</v>
      </c>
      <c r="G314" s="246">
        <v>48</v>
      </c>
      <c r="H314" s="196">
        <f t="shared" si="207"/>
        <v>58.08</v>
      </c>
      <c r="I314" s="236">
        <f t="shared" si="208"/>
        <v>96</v>
      </c>
      <c r="J314" s="235">
        <f t="shared" si="209"/>
        <v>116.16</v>
      </c>
    </row>
    <row r="315" spans="1:10" x14ac:dyDescent="0.25">
      <c r="A315" s="195" t="s">
        <v>746</v>
      </c>
      <c r="B315" s="196" t="s">
        <v>400</v>
      </c>
      <c r="C315" s="196" t="s">
        <v>401</v>
      </c>
      <c r="D315" s="196">
        <v>106129</v>
      </c>
      <c r="E315" s="196">
        <v>2</v>
      </c>
      <c r="F315" s="196" t="s">
        <v>294</v>
      </c>
      <c r="G315" s="246">
        <v>14</v>
      </c>
      <c r="H315" s="196">
        <f t="shared" si="207"/>
        <v>16.940000000000001</v>
      </c>
      <c r="I315" s="236">
        <f t="shared" si="208"/>
        <v>28</v>
      </c>
      <c r="J315" s="235">
        <f t="shared" si="209"/>
        <v>33.880000000000003</v>
      </c>
    </row>
    <row r="316" spans="1:10" x14ac:dyDescent="0.25">
      <c r="A316" s="195" t="s">
        <v>747</v>
      </c>
      <c r="B316" s="196" t="s">
        <v>400</v>
      </c>
      <c r="C316" s="196" t="s">
        <v>401</v>
      </c>
      <c r="D316" s="196" t="s">
        <v>402</v>
      </c>
      <c r="E316" s="196">
        <v>2</v>
      </c>
      <c r="F316" s="196" t="s">
        <v>294</v>
      </c>
      <c r="G316" s="246">
        <v>14</v>
      </c>
      <c r="H316" s="196">
        <f t="shared" si="207"/>
        <v>16.940000000000001</v>
      </c>
      <c r="I316" s="236">
        <f t="shared" si="208"/>
        <v>28</v>
      </c>
      <c r="J316" s="235">
        <f t="shared" si="209"/>
        <v>33.880000000000003</v>
      </c>
    </row>
    <row r="317" spans="1:10" ht="17.25" customHeight="1" x14ac:dyDescent="0.25">
      <c r="A317" s="195" t="s">
        <v>748</v>
      </c>
      <c r="B317" s="196" t="s">
        <v>400</v>
      </c>
      <c r="C317" s="196" t="s">
        <v>401</v>
      </c>
      <c r="D317" s="196" t="s">
        <v>403</v>
      </c>
      <c r="E317" s="196">
        <v>2</v>
      </c>
      <c r="F317" s="196" t="s">
        <v>294</v>
      </c>
      <c r="G317" s="246">
        <v>14</v>
      </c>
      <c r="H317" s="196">
        <f t="shared" si="207"/>
        <v>16.940000000000001</v>
      </c>
      <c r="I317" s="236">
        <f t="shared" si="208"/>
        <v>28</v>
      </c>
      <c r="J317" s="235">
        <f t="shared" si="209"/>
        <v>33.880000000000003</v>
      </c>
    </row>
    <row r="318" spans="1:10" x14ac:dyDescent="0.25">
      <c r="A318" s="195" t="s">
        <v>749</v>
      </c>
      <c r="B318" s="196" t="s">
        <v>404</v>
      </c>
      <c r="C318" s="196" t="s">
        <v>397</v>
      </c>
      <c r="D318" s="196">
        <v>802132</v>
      </c>
      <c r="E318" s="196">
        <v>6</v>
      </c>
      <c r="F318" s="196" t="s">
        <v>272</v>
      </c>
      <c r="G318" s="246">
        <v>120</v>
      </c>
      <c r="H318" s="196">
        <f t="shared" si="207"/>
        <v>145.19999999999999</v>
      </c>
      <c r="I318" s="236">
        <f t="shared" si="208"/>
        <v>240</v>
      </c>
      <c r="J318" s="236">
        <f t="shared" si="209"/>
        <v>290.39999999999998</v>
      </c>
    </row>
    <row r="319" spans="1:10" x14ac:dyDescent="0.25">
      <c r="A319" s="195" t="s">
        <v>750</v>
      </c>
      <c r="B319" s="196" t="s">
        <v>404</v>
      </c>
      <c r="C319" s="196" t="s">
        <v>397</v>
      </c>
      <c r="D319" s="196">
        <v>812231</v>
      </c>
      <c r="E319" s="196">
        <v>6</v>
      </c>
      <c r="F319" s="196" t="s">
        <v>294</v>
      </c>
      <c r="G319" s="246">
        <v>120</v>
      </c>
      <c r="H319" s="196">
        <f t="shared" si="207"/>
        <v>145.19999999999999</v>
      </c>
      <c r="I319" s="236">
        <f t="shared" si="208"/>
        <v>240</v>
      </c>
      <c r="J319" s="236">
        <f t="shared" si="209"/>
        <v>290.39999999999998</v>
      </c>
    </row>
    <row r="320" spans="1:10" x14ac:dyDescent="0.25">
      <c r="A320" s="195" t="s">
        <v>751</v>
      </c>
      <c r="B320" s="196" t="s">
        <v>404</v>
      </c>
      <c r="C320" s="196" t="s">
        <v>397</v>
      </c>
      <c r="D320" s="196">
        <v>812232</v>
      </c>
      <c r="E320" s="196">
        <v>6</v>
      </c>
      <c r="F320" s="196" t="s">
        <v>294</v>
      </c>
      <c r="G320" s="246">
        <v>120</v>
      </c>
      <c r="H320" s="196">
        <f t="shared" si="207"/>
        <v>145.19999999999999</v>
      </c>
      <c r="I320" s="236">
        <f t="shared" si="208"/>
        <v>240</v>
      </c>
      <c r="J320" s="236">
        <f t="shared" si="209"/>
        <v>290.39999999999998</v>
      </c>
    </row>
    <row r="321" spans="1:11" x14ac:dyDescent="0.25">
      <c r="A321" s="195" t="s">
        <v>752</v>
      </c>
      <c r="B321" s="196" t="s">
        <v>404</v>
      </c>
      <c r="C321" s="196" t="s">
        <v>397</v>
      </c>
      <c r="D321" s="196">
        <v>811869</v>
      </c>
      <c r="E321" s="196">
        <v>6</v>
      </c>
      <c r="F321" s="196" t="s">
        <v>294</v>
      </c>
      <c r="G321" s="246">
        <v>120</v>
      </c>
      <c r="H321" s="196">
        <f t="shared" si="207"/>
        <v>145.19999999999999</v>
      </c>
      <c r="I321" s="236">
        <f t="shared" si="208"/>
        <v>240</v>
      </c>
      <c r="J321" s="236">
        <f t="shared" si="209"/>
        <v>290.39999999999998</v>
      </c>
    </row>
    <row r="322" spans="1:11" x14ac:dyDescent="0.25">
      <c r="A322" s="195" t="s">
        <v>753</v>
      </c>
      <c r="B322" s="196" t="s">
        <v>404</v>
      </c>
      <c r="C322" s="196" t="s">
        <v>397</v>
      </c>
      <c r="D322" s="196">
        <v>802139</v>
      </c>
      <c r="E322" s="196">
        <v>6</v>
      </c>
      <c r="F322" s="196" t="s">
        <v>294</v>
      </c>
      <c r="G322" s="246">
        <v>120</v>
      </c>
      <c r="H322" s="196">
        <f t="shared" si="207"/>
        <v>145.19999999999999</v>
      </c>
      <c r="I322" s="236">
        <f t="shared" si="208"/>
        <v>240</v>
      </c>
      <c r="J322" s="236">
        <f t="shared" si="209"/>
        <v>290.39999999999998</v>
      </c>
    </row>
    <row r="323" spans="1:11" x14ac:dyDescent="0.25">
      <c r="A323" s="195" t="s">
        <v>754</v>
      </c>
      <c r="B323" s="196" t="s">
        <v>404</v>
      </c>
      <c r="C323" s="196" t="s">
        <v>397</v>
      </c>
      <c r="D323" s="196">
        <v>812230</v>
      </c>
      <c r="E323" s="196">
        <v>6</v>
      </c>
      <c r="F323" s="196" t="s">
        <v>294</v>
      </c>
      <c r="G323" s="246">
        <v>120</v>
      </c>
      <c r="H323" s="196">
        <f t="shared" si="207"/>
        <v>145.19999999999999</v>
      </c>
      <c r="I323" s="236">
        <f t="shared" si="208"/>
        <v>240</v>
      </c>
      <c r="J323" s="236">
        <f t="shared" si="209"/>
        <v>290.39999999999998</v>
      </c>
    </row>
    <row r="324" spans="1:11" x14ac:dyDescent="0.25">
      <c r="A324" s="195" t="s">
        <v>755</v>
      </c>
      <c r="B324" s="196" t="s">
        <v>404</v>
      </c>
      <c r="C324" s="196" t="s">
        <v>397</v>
      </c>
      <c r="D324" s="196">
        <v>802140</v>
      </c>
      <c r="E324" s="196">
        <v>6</v>
      </c>
      <c r="F324" s="196" t="s">
        <v>116</v>
      </c>
      <c r="G324" s="246">
        <v>120</v>
      </c>
      <c r="H324" s="196">
        <f t="shared" si="207"/>
        <v>145.19999999999999</v>
      </c>
      <c r="I324" s="236">
        <f t="shared" si="208"/>
        <v>240</v>
      </c>
      <c r="J324" s="236">
        <f t="shared" si="209"/>
        <v>290.39999999999998</v>
      </c>
    </row>
    <row r="325" spans="1:11" x14ac:dyDescent="0.25">
      <c r="A325" s="195" t="s">
        <v>756</v>
      </c>
      <c r="B325" s="196" t="s">
        <v>404</v>
      </c>
      <c r="C325" s="196" t="s">
        <v>397</v>
      </c>
      <c r="D325" s="196">
        <v>812233</v>
      </c>
      <c r="E325" s="196">
        <v>10</v>
      </c>
      <c r="F325" s="196" t="s">
        <v>116</v>
      </c>
      <c r="G325" s="246">
        <v>200</v>
      </c>
      <c r="H325" s="246">
        <f t="shared" si="207"/>
        <v>242</v>
      </c>
      <c r="I325" s="236">
        <f t="shared" si="208"/>
        <v>400</v>
      </c>
      <c r="J325" s="236">
        <f t="shared" si="209"/>
        <v>484</v>
      </c>
    </row>
    <row r="326" spans="1:11" x14ac:dyDescent="0.25">
      <c r="A326" s="195" t="s">
        <v>757</v>
      </c>
      <c r="B326" s="196" t="s">
        <v>405</v>
      </c>
      <c r="C326" s="196" t="s">
        <v>397</v>
      </c>
      <c r="D326" s="196">
        <v>105578</v>
      </c>
      <c r="E326" s="196">
        <v>2</v>
      </c>
      <c r="F326" s="196" t="s">
        <v>116</v>
      </c>
      <c r="G326" s="246">
        <v>14</v>
      </c>
      <c r="H326" s="196">
        <f t="shared" si="207"/>
        <v>16.940000000000001</v>
      </c>
      <c r="I326" s="236">
        <f t="shared" si="208"/>
        <v>28</v>
      </c>
      <c r="J326" s="235">
        <f t="shared" si="209"/>
        <v>33.880000000000003</v>
      </c>
    </row>
    <row r="327" spans="1:11" x14ac:dyDescent="0.25">
      <c r="A327" s="195" t="s">
        <v>758</v>
      </c>
      <c r="B327" s="196" t="s">
        <v>405</v>
      </c>
      <c r="C327" s="196" t="s">
        <v>397</v>
      </c>
      <c r="D327" s="196">
        <v>902304</v>
      </c>
      <c r="E327" s="196">
        <v>2</v>
      </c>
      <c r="F327" s="196" t="s">
        <v>116</v>
      </c>
      <c r="G327" s="246">
        <v>14</v>
      </c>
      <c r="H327" s="196">
        <f t="shared" si="207"/>
        <v>16.940000000000001</v>
      </c>
      <c r="I327" s="236">
        <f t="shared" si="208"/>
        <v>28</v>
      </c>
      <c r="J327" s="235">
        <f t="shared" si="209"/>
        <v>33.880000000000003</v>
      </c>
    </row>
    <row r="328" spans="1:11" x14ac:dyDescent="0.25">
      <c r="A328" s="195" t="s">
        <v>759</v>
      </c>
      <c r="B328" s="196" t="s">
        <v>405</v>
      </c>
      <c r="C328" s="196" t="s">
        <v>397</v>
      </c>
      <c r="D328" s="196">
        <v>902306</v>
      </c>
      <c r="E328" s="196">
        <v>2</v>
      </c>
      <c r="F328" s="196" t="s">
        <v>294</v>
      </c>
      <c r="G328" s="246">
        <v>14</v>
      </c>
      <c r="H328" s="196">
        <f t="shared" si="207"/>
        <v>16.940000000000001</v>
      </c>
      <c r="I328" s="236">
        <f t="shared" si="208"/>
        <v>28</v>
      </c>
      <c r="J328" s="235">
        <f t="shared" si="209"/>
        <v>33.880000000000003</v>
      </c>
    </row>
    <row r="329" spans="1:11" x14ac:dyDescent="0.25">
      <c r="A329" s="195" t="s">
        <v>760</v>
      </c>
      <c r="B329" s="196" t="s">
        <v>405</v>
      </c>
      <c r="C329" s="196" t="s">
        <v>397</v>
      </c>
      <c r="D329" s="196">
        <v>802137</v>
      </c>
      <c r="E329" s="196">
        <v>2</v>
      </c>
      <c r="F329" s="196" t="s">
        <v>272</v>
      </c>
      <c r="G329" s="246">
        <v>14</v>
      </c>
      <c r="H329" s="196">
        <f t="shared" si="207"/>
        <v>16.940000000000001</v>
      </c>
      <c r="I329" s="236">
        <f t="shared" si="208"/>
        <v>28</v>
      </c>
      <c r="J329" s="235">
        <f t="shared" si="209"/>
        <v>33.880000000000003</v>
      </c>
    </row>
    <row r="330" spans="1:11" x14ac:dyDescent="0.25">
      <c r="A330" s="195" t="s">
        <v>761</v>
      </c>
      <c r="B330" s="196" t="s">
        <v>405</v>
      </c>
      <c r="C330" s="196" t="s">
        <v>397</v>
      </c>
      <c r="D330" s="196">
        <v>802138</v>
      </c>
      <c r="E330" s="196">
        <v>2</v>
      </c>
      <c r="F330" s="196" t="s">
        <v>294</v>
      </c>
      <c r="G330" s="246">
        <v>14</v>
      </c>
      <c r="H330" s="196">
        <f t="shared" si="207"/>
        <v>16.940000000000001</v>
      </c>
      <c r="I330" s="236">
        <f t="shared" si="208"/>
        <v>28</v>
      </c>
      <c r="J330" s="235">
        <f t="shared" si="209"/>
        <v>33.880000000000003</v>
      </c>
    </row>
    <row r="331" spans="1:11" s="199" customFormat="1" x14ac:dyDescent="0.2">
      <c r="A331" s="197"/>
      <c r="B331" s="198" t="s">
        <v>762</v>
      </c>
      <c r="C331" s="198"/>
      <c r="D331" s="198"/>
      <c r="E331" s="198"/>
      <c r="F331" s="198"/>
      <c r="G331" s="198"/>
      <c r="H331" s="198"/>
      <c r="I331" s="236">
        <f>SUM(I311:I330)</f>
        <v>2688</v>
      </c>
      <c r="J331" s="242">
        <f>SUM(J311:J330)</f>
        <v>3252.4800000000009</v>
      </c>
    </row>
    <row r="333" spans="1:11" x14ac:dyDescent="0.25">
      <c r="A333" s="116"/>
      <c r="B333" s="290" t="s">
        <v>1</v>
      </c>
      <c r="C333" s="290"/>
      <c r="D333" s="290"/>
      <c r="E333" s="290"/>
      <c r="F333" s="290"/>
      <c r="G333" s="290"/>
      <c r="H333" s="290"/>
      <c r="I333" s="290"/>
    </row>
    <row r="334" spans="1:11" x14ac:dyDescent="0.25">
      <c r="A334" s="116"/>
      <c r="B334" s="291" t="s">
        <v>419</v>
      </c>
      <c r="C334" s="291"/>
      <c r="D334" s="291"/>
      <c r="E334" s="291"/>
      <c r="F334" s="291"/>
      <c r="G334" s="291"/>
      <c r="H334" s="291"/>
      <c r="I334" s="68"/>
    </row>
    <row r="335" spans="1:11" ht="51" x14ac:dyDescent="0.25">
      <c r="A335" s="140" t="s">
        <v>2</v>
      </c>
      <c r="B335" s="139" t="s">
        <v>3</v>
      </c>
      <c r="C335" s="139" t="s">
        <v>4</v>
      </c>
      <c r="D335" s="139" t="s">
        <v>5</v>
      </c>
      <c r="E335" s="139" t="s">
        <v>6</v>
      </c>
      <c r="F335" s="139" t="s">
        <v>439</v>
      </c>
      <c r="G335" s="139" t="s">
        <v>8</v>
      </c>
      <c r="H335" s="141" t="s">
        <v>9</v>
      </c>
      <c r="I335" s="134" t="s">
        <v>10</v>
      </c>
      <c r="J335" s="151" t="s">
        <v>447</v>
      </c>
      <c r="K335" s="151" t="s">
        <v>448</v>
      </c>
    </row>
    <row r="336" spans="1:11" s="126" customFormat="1" ht="28.5" x14ac:dyDescent="0.25">
      <c r="A336" s="200" t="s">
        <v>662</v>
      </c>
      <c r="B336" s="16" t="s">
        <v>11</v>
      </c>
      <c r="C336" s="1" t="s">
        <v>665</v>
      </c>
      <c r="D336" s="5">
        <v>20104028</v>
      </c>
      <c r="E336" s="5">
        <v>2010</v>
      </c>
      <c r="F336" s="201" t="s">
        <v>13</v>
      </c>
      <c r="G336" s="249">
        <v>5</v>
      </c>
      <c r="H336" s="247">
        <v>23</v>
      </c>
      <c r="I336" s="248">
        <f>H336*0.21+H336</f>
        <v>27.83</v>
      </c>
      <c r="J336" s="236">
        <f>H336*3</f>
        <v>69</v>
      </c>
      <c r="K336" s="242">
        <f>I336*3</f>
        <v>83.49</v>
      </c>
    </row>
    <row r="338" spans="1:10" ht="15.75" x14ac:dyDescent="0.25">
      <c r="A338" s="303" t="s">
        <v>445</v>
      </c>
      <c r="B338" s="304"/>
      <c r="C338" s="304"/>
      <c r="D338" s="304"/>
      <c r="E338" s="304"/>
      <c r="F338" s="304"/>
      <c r="G338" s="304"/>
      <c r="H338" s="66"/>
    </row>
    <row r="339" spans="1:10" x14ac:dyDescent="0.25">
      <c r="A339" s="116"/>
      <c r="B339" s="291" t="s">
        <v>420</v>
      </c>
      <c r="C339" s="291"/>
      <c r="D339" s="291"/>
      <c r="E339" s="291"/>
      <c r="F339" s="291"/>
      <c r="G339" s="291"/>
      <c r="H339" s="291"/>
    </row>
    <row r="340" spans="1:10" ht="51" x14ac:dyDescent="0.25">
      <c r="A340" s="140" t="s">
        <v>2</v>
      </c>
      <c r="B340" s="148" t="s">
        <v>3</v>
      </c>
      <c r="C340" s="148" t="s">
        <v>4</v>
      </c>
      <c r="D340" s="148" t="s">
        <v>5</v>
      </c>
      <c r="E340" s="148" t="s">
        <v>6</v>
      </c>
      <c r="F340" s="148" t="s">
        <v>7</v>
      </c>
      <c r="G340" s="152" t="s">
        <v>446</v>
      </c>
      <c r="H340" s="128" t="s">
        <v>9</v>
      </c>
      <c r="I340" s="128" t="s">
        <v>10</v>
      </c>
      <c r="J340" s="128" t="s">
        <v>450</v>
      </c>
    </row>
    <row r="341" spans="1:10" x14ac:dyDescent="0.25">
      <c r="A341" s="108" t="s">
        <v>663</v>
      </c>
      <c r="B341" s="1" t="s">
        <v>372</v>
      </c>
      <c r="C341" s="1"/>
      <c r="D341" s="4"/>
      <c r="E341" s="4"/>
      <c r="F341" s="4"/>
      <c r="G341" s="129"/>
      <c r="H341" s="129"/>
      <c r="I341" s="130"/>
      <c r="J341" s="130"/>
    </row>
    <row r="342" spans="1:10" ht="15.75" x14ac:dyDescent="0.25">
      <c r="A342" s="113" t="s">
        <v>763</v>
      </c>
      <c r="B342" s="42" t="s">
        <v>291</v>
      </c>
      <c r="C342" s="43" t="s">
        <v>292</v>
      </c>
      <c r="D342" s="44" t="s">
        <v>293</v>
      </c>
      <c r="E342" s="45">
        <v>2002</v>
      </c>
      <c r="F342" s="46" t="s">
        <v>294</v>
      </c>
      <c r="G342" s="202">
        <v>9</v>
      </c>
      <c r="H342" s="250">
        <v>27</v>
      </c>
      <c r="I342" s="252">
        <f>H342*1.21</f>
        <v>32.67</v>
      </c>
      <c r="J342" s="252">
        <f>I342*2</f>
        <v>65.34</v>
      </c>
    </row>
    <row r="343" spans="1:10" ht="15.75" x14ac:dyDescent="0.25">
      <c r="A343" s="113" t="s">
        <v>764</v>
      </c>
      <c r="B343" s="42" t="s">
        <v>291</v>
      </c>
      <c r="C343" s="43" t="s">
        <v>295</v>
      </c>
      <c r="D343" s="46">
        <v>31010481</v>
      </c>
      <c r="E343" s="45">
        <v>2001</v>
      </c>
      <c r="F343" s="46" t="s">
        <v>294</v>
      </c>
      <c r="G343" s="202">
        <v>4</v>
      </c>
      <c r="H343" s="251">
        <v>12</v>
      </c>
      <c r="I343" s="252">
        <f t="shared" ref="I343:I347" si="210">H343*1.21</f>
        <v>14.52</v>
      </c>
      <c r="J343" s="252">
        <f t="shared" ref="J343:J347" si="211">I343*2</f>
        <v>29.04</v>
      </c>
    </row>
    <row r="344" spans="1:10" ht="15.75" x14ac:dyDescent="0.25">
      <c r="A344" s="113" t="s">
        <v>765</v>
      </c>
      <c r="B344" s="42" t="s">
        <v>291</v>
      </c>
      <c r="C344" s="43" t="s">
        <v>296</v>
      </c>
      <c r="D344" s="44" t="s">
        <v>297</v>
      </c>
      <c r="E344" s="45">
        <v>2007</v>
      </c>
      <c r="F344" s="46" t="s">
        <v>272</v>
      </c>
      <c r="G344" s="202">
        <v>8</v>
      </c>
      <c r="H344" s="250">
        <v>24</v>
      </c>
      <c r="I344" s="252">
        <f t="shared" si="210"/>
        <v>29.04</v>
      </c>
      <c r="J344" s="252">
        <f t="shared" si="211"/>
        <v>58.08</v>
      </c>
    </row>
    <row r="345" spans="1:10" ht="30" x14ac:dyDescent="0.25">
      <c r="A345" s="113" t="s">
        <v>766</v>
      </c>
      <c r="B345" s="42" t="s">
        <v>301</v>
      </c>
      <c r="C345" s="43" t="s">
        <v>302</v>
      </c>
      <c r="D345" s="46">
        <v>54084654</v>
      </c>
      <c r="E345" s="45">
        <v>2008</v>
      </c>
      <c r="F345" s="46" t="s">
        <v>116</v>
      </c>
      <c r="G345" s="202">
        <v>8</v>
      </c>
      <c r="H345" s="250">
        <v>24</v>
      </c>
      <c r="I345" s="252">
        <f t="shared" si="210"/>
        <v>29.04</v>
      </c>
      <c r="J345" s="252">
        <f t="shared" si="211"/>
        <v>58.08</v>
      </c>
    </row>
    <row r="346" spans="1:10" ht="30" x14ac:dyDescent="0.25">
      <c r="A346" s="113" t="s">
        <v>767</v>
      </c>
      <c r="B346" s="42" t="s">
        <v>301</v>
      </c>
      <c r="C346" s="43" t="s">
        <v>302</v>
      </c>
      <c r="D346" s="46">
        <v>281651</v>
      </c>
      <c r="E346" s="46">
        <v>2008</v>
      </c>
      <c r="F346" s="46" t="s">
        <v>144</v>
      </c>
      <c r="G346" s="202">
        <v>4</v>
      </c>
      <c r="H346" s="250">
        <v>12</v>
      </c>
      <c r="I346" s="252">
        <f t="shared" si="210"/>
        <v>14.52</v>
      </c>
      <c r="J346" s="252">
        <f t="shared" si="211"/>
        <v>29.04</v>
      </c>
    </row>
    <row r="347" spans="1:10" s="127" customFormat="1" ht="15.75" x14ac:dyDescent="0.25">
      <c r="A347" s="113" t="s">
        <v>768</v>
      </c>
      <c r="B347" s="28" t="s">
        <v>306</v>
      </c>
      <c r="C347" s="20" t="s">
        <v>307</v>
      </c>
      <c r="D347" s="20" t="s">
        <v>308</v>
      </c>
      <c r="E347" s="22">
        <v>2008</v>
      </c>
      <c r="F347" s="20" t="s">
        <v>294</v>
      </c>
      <c r="G347" s="202">
        <v>8</v>
      </c>
      <c r="H347" s="250">
        <v>24</v>
      </c>
      <c r="I347" s="252">
        <f t="shared" si="210"/>
        <v>29.04</v>
      </c>
      <c r="J347" s="252">
        <f t="shared" si="211"/>
        <v>58.08</v>
      </c>
    </row>
    <row r="348" spans="1:10" s="199" customFormat="1" ht="15" customHeight="1" x14ac:dyDescent="0.2">
      <c r="A348" s="197"/>
      <c r="B348" s="198" t="s">
        <v>769</v>
      </c>
      <c r="C348" s="198"/>
      <c r="D348" s="198"/>
      <c r="E348" s="198"/>
      <c r="F348" s="198"/>
      <c r="G348" s="198"/>
      <c r="H348" s="198"/>
      <c r="I348" s="239"/>
      <c r="J348" s="239">
        <f>SUM(J342:J347)</f>
        <v>297.65999999999997</v>
      </c>
    </row>
    <row r="350" spans="1:10" x14ac:dyDescent="0.25">
      <c r="B350" s="288" t="s">
        <v>774</v>
      </c>
      <c r="C350" s="288"/>
      <c r="D350" s="288"/>
      <c r="E350" s="288"/>
      <c r="F350" s="288"/>
      <c r="G350" s="288"/>
      <c r="H350" s="302" t="s">
        <v>775</v>
      </c>
      <c r="I350" s="302"/>
      <c r="J350" s="302"/>
    </row>
  </sheetData>
  <mergeCells count="19">
    <mergeCell ref="H350:J350"/>
    <mergeCell ref="B302:H302"/>
    <mergeCell ref="A338:G338"/>
    <mergeCell ref="B339:H339"/>
    <mergeCell ref="B333:I333"/>
    <mergeCell ref="B334:H334"/>
    <mergeCell ref="B308:H308"/>
    <mergeCell ref="H1:L1"/>
    <mergeCell ref="A177:G177"/>
    <mergeCell ref="A176:G176"/>
    <mergeCell ref="C181:F181"/>
    <mergeCell ref="B182:H182"/>
    <mergeCell ref="G178:H178"/>
    <mergeCell ref="G179:H179"/>
    <mergeCell ref="A289:G289"/>
    <mergeCell ref="B290:H290"/>
    <mergeCell ref="A5:L5"/>
    <mergeCell ref="A4:L4"/>
    <mergeCell ref="A2:L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123</cp:lastModifiedBy>
  <cp:lastPrinted>2019-12-12T09:10:13Z</cp:lastPrinted>
  <dcterms:created xsi:type="dcterms:W3CDTF">2019-09-30T06:50:13Z</dcterms:created>
  <dcterms:modified xsi:type="dcterms:W3CDTF">2020-03-25T11:34:02Z</dcterms:modified>
</cp:coreProperties>
</file>