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C:\Users\Skaidre_Indrisiunien\Desktop\viesieji pirkimas\reagentai\2020\antras\bioeksma\ITT_661430 (5)\Pasiūlymo dokumentai\"/>
    </mc:Choice>
  </mc:AlternateContent>
  <xr:revisionPtr revIDLastSave="0" documentId="13_ncr:1_{54A40E62-723F-4C1C-A4AB-9F59798DA41A}" xr6:coauthVersionLast="45" xr6:coauthVersionMax="45"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5" i="1" l="1"/>
  <c r="L36" i="1"/>
  <c r="L37" i="1"/>
  <c r="L38" i="1"/>
  <c r="L39" i="1"/>
  <c r="L40" i="1"/>
  <c r="L41" i="1"/>
  <c r="L42" i="1"/>
  <c r="L43" i="1"/>
  <c r="L44" i="1"/>
  <c r="L45" i="1"/>
  <c r="L25" i="1"/>
  <c r="L26" i="1"/>
  <c r="L27" i="1"/>
  <c r="L28" i="1"/>
  <c r="L29" i="1"/>
  <c r="L30" i="1"/>
  <c r="L31" i="1"/>
  <c r="L32" i="1"/>
  <c r="L33" i="1"/>
  <c r="L34" i="1"/>
  <c r="L8" i="1"/>
  <c r="L9" i="1"/>
  <c r="L10" i="1"/>
  <c r="L11" i="1"/>
  <c r="L12" i="1"/>
  <c r="L13" i="1"/>
  <c r="L14" i="1"/>
  <c r="L15" i="1"/>
  <c r="L16" i="1"/>
  <c r="L17" i="1"/>
  <c r="L18" i="1"/>
  <c r="L19" i="1"/>
  <c r="L20" i="1"/>
  <c r="L21" i="1"/>
  <c r="L22" i="1"/>
  <c r="L23" i="1"/>
  <c r="L24" i="1"/>
  <c r="L7" i="1"/>
  <c r="L46" i="1" s="1"/>
  <c r="P32" i="1"/>
  <c r="P33" i="1"/>
  <c r="P34" i="1"/>
  <c r="P17" i="1"/>
  <c r="P22" i="1"/>
  <c r="P26" i="1"/>
  <c r="P27" i="1"/>
  <c r="P28" i="1"/>
  <c r="P29" i="1"/>
  <c r="P30" i="1"/>
  <c r="P31" i="1"/>
  <c r="P8" i="1"/>
  <c r="P9" i="1"/>
  <c r="P10" i="1"/>
  <c r="P13" i="1"/>
  <c r="P14" i="1"/>
  <c r="P15" i="1"/>
  <c r="P16" i="1"/>
  <c r="P7" i="1"/>
  <c r="K41" i="1"/>
  <c r="M41" i="1" s="1"/>
  <c r="K42" i="1"/>
  <c r="M42" i="1" s="1"/>
  <c r="K43" i="1"/>
  <c r="M43" i="1" s="1"/>
  <c r="K44" i="1"/>
  <c r="M44" i="1" s="1"/>
  <c r="K45" i="1"/>
  <c r="M45" i="1" s="1"/>
  <c r="K40" i="1"/>
  <c r="M40" i="1" s="1"/>
  <c r="K32" i="1"/>
  <c r="M32" i="1" s="1"/>
  <c r="K33" i="1"/>
  <c r="M33" i="1" s="1"/>
  <c r="K34" i="1"/>
  <c r="M34" i="1" s="1"/>
  <c r="K35" i="1"/>
  <c r="M35" i="1" s="1"/>
  <c r="K36" i="1"/>
  <c r="M36" i="1" s="1"/>
  <c r="K37" i="1"/>
  <c r="M37" i="1" s="1"/>
  <c r="K38" i="1"/>
  <c r="M38" i="1" s="1"/>
  <c r="K39" i="1"/>
  <c r="M39" i="1" s="1"/>
  <c r="K28" i="1"/>
  <c r="M28" i="1" s="1"/>
  <c r="K29" i="1"/>
  <c r="M29" i="1" s="1"/>
  <c r="K30" i="1"/>
  <c r="M30" i="1" s="1"/>
  <c r="K31" i="1"/>
  <c r="M31" i="1" s="1"/>
  <c r="K21" i="1"/>
  <c r="M21" i="1" s="1"/>
  <c r="K22" i="1"/>
  <c r="M22" i="1" s="1"/>
  <c r="K23" i="1"/>
  <c r="M23" i="1" s="1"/>
  <c r="K24" i="1"/>
  <c r="M24" i="1" s="1"/>
  <c r="K25" i="1"/>
  <c r="M25" i="1" s="1"/>
  <c r="K26" i="1"/>
  <c r="M26" i="1" s="1"/>
  <c r="K27" i="1"/>
  <c r="M27" i="1" s="1"/>
  <c r="K15" i="1"/>
  <c r="M15" i="1" s="1"/>
  <c r="K16" i="1"/>
  <c r="M16" i="1" s="1"/>
  <c r="K17" i="1"/>
  <c r="M17" i="1" s="1"/>
  <c r="K18" i="1"/>
  <c r="M18" i="1" s="1"/>
  <c r="K19" i="1"/>
  <c r="M19" i="1" s="1"/>
  <c r="K20" i="1"/>
  <c r="M20" i="1" s="1"/>
  <c r="K10" i="1"/>
  <c r="M10" i="1" s="1"/>
  <c r="K11" i="1"/>
  <c r="M11" i="1" s="1"/>
  <c r="K12" i="1"/>
  <c r="M12" i="1" s="1"/>
  <c r="K13" i="1"/>
  <c r="M13" i="1" s="1"/>
  <c r="K14" i="1"/>
  <c r="M14" i="1" s="1"/>
  <c r="K8" i="1"/>
  <c r="M8" i="1" s="1"/>
  <c r="K9" i="1"/>
  <c r="M9" i="1" s="1"/>
  <c r="K7" i="1" l="1"/>
  <c r="M7" i="1" s="1"/>
  <c r="M48" i="1" s="1"/>
  <c r="N47" i="1" s="1"/>
</calcChain>
</file>

<file path=xl/sharedStrings.xml><?xml version="1.0" encoding="utf-8"?>
<sst xmlns="http://schemas.openxmlformats.org/spreadsheetml/2006/main" count="216" uniqueCount="164">
  <si>
    <t>Eil. Nr.</t>
  </si>
  <si>
    <t>Reagentų pavadinimas</t>
  </si>
  <si>
    <t>Kokybiniai ir techniniai reikalavimai</t>
  </si>
  <si>
    <t>Siūloma pakuotė</t>
  </si>
  <si>
    <t>Siūlomos pakuotės fiksuota kaina € be PVM</t>
  </si>
  <si>
    <t>Siūlomos pakuotės fiksuota kaina € su PVM</t>
  </si>
  <si>
    <t>Iš viso suma € su PVM</t>
  </si>
  <si>
    <t>Gamintojo pavadinimas, komercinis prekės pavadinimas</t>
  </si>
  <si>
    <t>Tyrimo metodas – fermentinis spalvinis. Reagentas turi būti jau paruoštas naudoti, stabilumas analizatoriuje iki galiojimo pabaigos.</t>
  </si>
  <si>
    <t>10.1.</t>
  </si>
  <si>
    <t>10.3.</t>
  </si>
  <si>
    <t>10.5.</t>
  </si>
  <si>
    <t>10.7.</t>
  </si>
  <si>
    <t>10.9.</t>
  </si>
  <si>
    <t>10.11.</t>
  </si>
  <si>
    <t>Tyrimo metodas – fotometrinis spalvinis. Reagentas turi būti jau paruoštas naudoti, stabilumas analizatoriuje iki galiojimo pabaigos.</t>
  </si>
  <si>
    <t>10.13.</t>
  </si>
  <si>
    <t>10.15.</t>
  </si>
  <si>
    <t>10.17.</t>
  </si>
  <si>
    <t>Tyrimo metodas – imunoturbidimetrinis. Reagentas turi būti jau paruoštas naudoti, stabilumas analizatoriuje iki galiojimo pabaigos.</t>
  </si>
  <si>
    <t>10.18.</t>
  </si>
  <si>
    <t>10.8.</t>
  </si>
  <si>
    <t>10.19.</t>
  </si>
  <si>
    <r>
      <t xml:space="preserve">Reagentas C – reaktyvinio baltymo koncentracijai kraujo serume nustatyti </t>
    </r>
    <r>
      <rPr>
        <i/>
        <sz val="10"/>
        <color theme="1"/>
        <rFont val="Times New Roman"/>
        <family val="1"/>
        <charset val="186"/>
      </rPr>
      <t>su nurodytu arba lygiaverčiu analizatoriumi.</t>
    </r>
  </si>
  <si>
    <t>10.20.</t>
  </si>
  <si>
    <t>10.21.</t>
  </si>
  <si>
    <t>Tyrimo metodas –fotometrinis spalvinis.  Reagentas turi būti jau paruoštas naudoti, stabilumas analizatoriuje iki galiojimo pabaigos.</t>
  </si>
  <si>
    <t>10.23.</t>
  </si>
  <si>
    <t>10.25.</t>
  </si>
  <si>
    <t>Tyrimo metodas – fermentinis UV metodas. Reagentas turi būti jau paruoštas naudoti, stabilumas analizatoriuje iki galiojimo pabaigos.</t>
  </si>
  <si>
    <t>10.27.</t>
  </si>
  <si>
    <r>
      <t xml:space="preserve">Reagentas kreatinino koncentracijai kraujo serume nustatyti </t>
    </r>
    <r>
      <rPr>
        <i/>
        <sz val="10"/>
        <color theme="1"/>
        <rFont val="Times New Roman"/>
        <family val="1"/>
        <charset val="186"/>
      </rPr>
      <t>su nurodytu arba lygiaverčiu analizatoriumi.</t>
    </r>
  </si>
  <si>
    <t>Tyrimo metodas – Jaffe (kinetinis spalvinis tyrimas). Reagentas turi būti jau paruoštas naudoti, stabilumas analizatoriuje iki galiojimo pabaigos.</t>
  </si>
  <si>
    <t>10.29.</t>
  </si>
  <si>
    <t>10.31.</t>
  </si>
  <si>
    <t>Tyrimo metodas – IFCC.</t>
  </si>
  <si>
    <t>10.33.</t>
  </si>
  <si>
    <r>
      <t xml:space="preserve">Reagentas AST koncentracijai kraujo serume nustatyti </t>
    </r>
    <r>
      <rPr>
        <i/>
        <sz val="10"/>
        <color theme="1"/>
        <rFont val="Times New Roman"/>
        <family val="1"/>
        <charset val="186"/>
      </rPr>
      <t>su nurodytu arba lygiaverčiu analizatoriumi</t>
    </r>
  </si>
  <si>
    <t>10.35.</t>
  </si>
  <si>
    <t>Tyrimo metodas – kinetinis fotometrinis (IFCC). Reagentas turi būti jau paruoštas naudoti, stabilumas analizatoriuje iki galiojimo pabaigos.</t>
  </si>
  <si>
    <t>10.37.</t>
  </si>
  <si>
    <t>10.38.</t>
  </si>
  <si>
    <t>10.39.</t>
  </si>
  <si>
    <t>10x60ml</t>
  </si>
  <si>
    <t>Preliminarus testų skaičius pakuotėje</t>
  </si>
  <si>
    <t>Reagentų ir priemonių kiekis pakuotėmis (ml/vnt.) nurodytam tyrimų skaičiui</t>
  </si>
  <si>
    <t>Hemolyzuojantis reagentas</t>
  </si>
  <si>
    <t>10.22.</t>
  </si>
  <si>
    <t>10.24.</t>
  </si>
  <si>
    <t>10.26.</t>
  </si>
  <si>
    <t>DiaSys Uric Acid FS TOOS (8x60/8x15) 130019910917DS</t>
  </si>
  <si>
    <t>DiaSys ASAT (GOT) FS (IFCC mod.) (8x60/8x15) 126019910917DS</t>
  </si>
  <si>
    <t>Kalibratorius Universalus</t>
  </si>
  <si>
    <t>Kontrolinis serumas N</t>
  </si>
  <si>
    <t>Kontrolinis serumas P</t>
  </si>
  <si>
    <t xml:space="preserve">10394246 HIT Mėgintuvėliai (250vnt) </t>
  </si>
  <si>
    <t>Popierius perforuotais kraštais</t>
  </si>
  <si>
    <t>LEG-240.12.0 Popierius perforuotais kraštais</t>
  </si>
  <si>
    <t>OSR0001 Wash Sol (2L)</t>
  </si>
  <si>
    <t>OE66039 Clean Sol (500ml)</t>
  </si>
  <si>
    <t>MU9888 OL OLYMPUS lempa</t>
  </si>
  <si>
    <t>MU9623 Peristaltinės pompos vamzdeliai (2 vnt)</t>
  </si>
  <si>
    <t>JSTAR7211 Spausd. juostelė TALLY T2016/2030/T2240</t>
  </si>
  <si>
    <t>10.2.</t>
  </si>
  <si>
    <t>10.4.</t>
  </si>
  <si>
    <t>10.6.</t>
  </si>
  <si>
    <t>10.12.</t>
  </si>
  <si>
    <t>10.14.</t>
  </si>
  <si>
    <t>10.16.</t>
  </si>
  <si>
    <t>10.28.</t>
  </si>
  <si>
    <t>10.30.</t>
  </si>
  <si>
    <t>10.32.</t>
  </si>
  <si>
    <t>10.34.</t>
  </si>
  <si>
    <t>10.36.</t>
  </si>
  <si>
    <t>Kalibratorius Hba1c</t>
  </si>
  <si>
    <t>Kalibratorius Lipid</t>
  </si>
  <si>
    <t>Kontrolinis serumas Lipid</t>
  </si>
  <si>
    <t>Kalibratorius CRP</t>
  </si>
  <si>
    <t>Kontrolinis serumas CRP</t>
  </si>
  <si>
    <t>Ploviklis</t>
  </si>
  <si>
    <t>Lempa</t>
  </si>
  <si>
    <t>HIT Mėgintuvėliai</t>
  </si>
  <si>
    <t>Peristaltinės pompos vamzdeliai</t>
  </si>
  <si>
    <t>Printerio juostelė</t>
  </si>
  <si>
    <r>
      <t xml:space="preserve">Reagentas kalcio koncentracijai kraujo serume nustatyti </t>
    </r>
    <r>
      <rPr>
        <i/>
        <sz val="10"/>
        <color theme="1"/>
        <rFont val="Times New Roman"/>
        <family val="1"/>
        <charset val="186"/>
      </rPr>
      <t>su  analizatoriumi.</t>
    </r>
  </si>
  <si>
    <r>
      <t xml:space="preserve">Reagentas geležies koncentracijai kraujo serume nustatyti </t>
    </r>
    <r>
      <rPr>
        <i/>
        <sz val="10"/>
        <color theme="1"/>
        <rFont val="Times New Roman"/>
        <family val="1"/>
        <charset val="186"/>
      </rPr>
      <t>su nurodytu  analizatoriumi.</t>
    </r>
  </si>
  <si>
    <r>
      <t xml:space="preserve">Reagentas trigliceridų koncentracijai kraujo serume nustatyti </t>
    </r>
    <r>
      <rPr>
        <i/>
        <sz val="10"/>
        <color theme="1"/>
        <rFont val="Times New Roman"/>
        <family val="1"/>
        <charset val="186"/>
      </rPr>
      <t>su nurodytu  analizatoriumi.</t>
    </r>
  </si>
  <si>
    <r>
      <t xml:space="preserve">Reagentas MTL cholesterolio koncentracijai kraujo serume nustatyti </t>
    </r>
    <r>
      <rPr>
        <i/>
        <sz val="10"/>
        <color theme="1"/>
        <rFont val="Times New Roman"/>
        <family val="1"/>
        <charset val="186"/>
      </rPr>
      <t>su nurodytu  analizatoriumi.</t>
    </r>
  </si>
  <si>
    <r>
      <t xml:space="preserve">Reagentas bendro cholesterolio koncentracijai kraujo serume nustatyti </t>
    </r>
    <r>
      <rPr>
        <i/>
        <sz val="10"/>
        <color theme="1"/>
        <rFont val="Times New Roman"/>
        <family val="1"/>
        <charset val="186"/>
      </rPr>
      <t>su nurodytu analizatoriumi.</t>
    </r>
  </si>
  <si>
    <r>
      <t xml:space="preserve">Reagentas DTL cholesterolio koncentracijai kraujo serume nustatyti </t>
    </r>
    <r>
      <rPr>
        <i/>
        <sz val="10"/>
        <color theme="1"/>
        <rFont val="Times New Roman"/>
        <family val="1"/>
        <charset val="186"/>
      </rPr>
      <t>su nurodytu  analizatoriumi.</t>
    </r>
  </si>
  <si>
    <r>
      <t xml:space="preserve">Reagentas magnio koncentracijai kraujo serume nustatyti </t>
    </r>
    <r>
      <rPr>
        <i/>
        <sz val="10"/>
        <color theme="1"/>
        <rFont val="Times New Roman"/>
        <family val="1"/>
        <charset val="186"/>
      </rPr>
      <t>su nurodytu  analizatoriumi.</t>
    </r>
  </si>
  <si>
    <r>
      <t xml:space="preserve">Reagentas bendro bilirubino koncentracijai kraujo serume nustatyti </t>
    </r>
    <r>
      <rPr>
        <i/>
        <sz val="10"/>
        <color theme="1"/>
        <rFont val="Times New Roman"/>
        <family val="1"/>
        <charset val="186"/>
      </rPr>
      <t>su nurodytu analizatoriumi.</t>
    </r>
  </si>
  <si>
    <r>
      <t xml:space="preserve">Reagentas tiesioginio bilirubino koncentracijai kraujo serume nustatyti </t>
    </r>
    <r>
      <rPr>
        <i/>
        <sz val="10"/>
        <color theme="1"/>
        <rFont val="Times New Roman"/>
        <family val="1"/>
        <charset val="186"/>
      </rPr>
      <t>su nurodytu  analizatoriumi.</t>
    </r>
  </si>
  <si>
    <r>
      <t xml:space="preserve">Reagentas šlapalo koncentracijai kraujo serume nustatyti </t>
    </r>
    <r>
      <rPr>
        <i/>
        <sz val="10"/>
        <color theme="1"/>
        <rFont val="Times New Roman"/>
        <family val="1"/>
        <charset val="186"/>
      </rPr>
      <t>su nurodytu analizatoriumi.</t>
    </r>
  </si>
  <si>
    <r>
      <t xml:space="preserve">Reagentas šlapimo rūgšties koncentracijai kraujo serume nustatyti </t>
    </r>
    <r>
      <rPr>
        <i/>
        <sz val="10"/>
        <color theme="1"/>
        <rFont val="Times New Roman"/>
        <family val="1"/>
        <charset val="186"/>
      </rPr>
      <t>su nurodytu  analizatoriumi.</t>
    </r>
  </si>
  <si>
    <r>
      <t xml:space="preserve">Reagentas ALT koncentracijai kraujo serume nustatyti </t>
    </r>
    <r>
      <rPr>
        <i/>
        <sz val="10"/>
        <color theme="1"/>
        <rFont val="Times New Roman"/>
        <family val="1"/>
        <charset val="186"/>
      </rPr>
      <t>su nurodytu  analizatoriumi.</t>
    </r>
  </si>
  <si>
    <r>
      <t xml:space="preserve">Reagentas šarminės fosfatazės koncentracijai kraujo serume nustatyti </t>
    </r>
    <r>
      <rPr>
        <i/>
        <sz val="10"/>
        <color theme="1"/>
        <rFont val="Times New Roman"/>
        <family val="1"/>
        <charset val="186"/>
      </rPr>
      <t>su nurodytu  analizatoriumi</t>
    </r>
  </si>
  <si>
    <r>
      <t xml:space="preserve">Reagentas P - amilazės koncentracijai kraujo serume nustatyti </t>
    </r>
    <r>
      <rPr>
        <i/>
        <sz val="10"/>
        <color theme="1"/>
        <rFont val="Times New Roman"/>
        <family val="1"/>
        <charset val="186"/>
      </rPr>
      <t>su nurodytu  analizatoriumi</t>
    </r>
  </si>
  <si>
    <t>Kontrolinis serumas Hba1c</t>
  </si>
  <si>
    <t>4x20/2x10ml</t>
  </si>
  <si>
    <t>3x2ml</t>
  </si>
  <si>
    <t>3x3ml</t>
  </si>
  <si>
    <t>8x60/8x15ml</t>
  </si>
  <si>
    <t>6x20ml</t>
  </si>
  <si>
    <t>3x20/2x10/1x10ml</t>
  </si>
  <si>
    <t>4x0,25ml</t>
  </si>
  <si>
    <t>500ml</t>
  </si>
  <si>
    <t>8x60/8x12ml</t>
  </si>
  <si>
    <t>5x2ml</t>
  </si>
  <si>
    <t>20x3ml</t>
  </si>
  <si>
    <t>6x5ml</t>
  </si>
  <si>
    <t>2L</t>
  </si>
  <si>
    <t>1 vnt</t>
  </si>
  <si>
    <t>250 vnt</t>
  </si>
  <si>
    <t>2 vnt</t>
  </si>
  <si>
    <t>1 dėž.</t>
  </si>
  <si>
    <t>PVM tarifas %</t>
  </si>
  <si>
    <r>
      <t xml:space="preserve">Reagentas gliukozės koncentracijai kraujo serume nustatyti </t>
    </r>
    <r>
      <rPr>
        <i/>
        <sz val="10"/>
        <color theme="1"/>
        <rFont val="Times New Roman"/>
        <family val="1"/>
        <charset val="186"/>
      </rPr>
      <t>su nurodytu analizatoriumi.</t>
    </r>
  </si>
  <si>
    <r>
      <t>Reagentas HbA</t>
    </r>
    <r>
      <rPr>
        <vertAlign val="subscript"/>
        <sz val="10"/>
        <color theme="1"/>
        <rFont val="Times New Roman"/>
        <family val="1"/>
        <charset val="186"/>
      </rPr>
      <t xml:space="preserve">1c </t>
    </r>
    <r>
      <rPr>
        <sz val="10"/>
        <color theme="1"/>
        <rFont val="Times New Roman"/>
        <family val="1"/>
        <charset val="186"/>
      </rPr>
      <t xml:space="preserve">koncentracijai kraujo serume nustatyti </t>
    </r>
    <r>
      <rPr>
        <i/>
        <sz val="10"/>
        <color theme="1"/>
        <rFont val="Times New Roman"/>
        <family val="1"/>
        <charset val="186"/>
      </rPr>
      <t>su nurodytu analizatoriumi.</t>
    </r>
  </si>
  <si>
    <t>Glucose GOD FS (10x60ml) 125009910917</t>
  </si>
  <si>
    <t>Cholesterol FS (10x60ml) 113009910917</t>
  </si>
  <si>
    <t>HDL-C Immuno FS (4x20/2x10ml) 135219910930</t>
  </si>
  <si>
    <t>LDL-C Select FS (4x20 2x10) 141219910930</t>
  </si>
  <si>
    <t>TruCal Lipid TruCal Lipid FS Calibr. (3x2) 135709910045</t>
  </si>
  <si>
    <t xml:space="preserve"> TruLab L Level 1 (3x3) 590209910065</t>
  </si>
  <si>
    <t>Triglycerides FS 10' (10x60ml) 157109910917</t>
  </si>
  <si>
    <t>Iron FS Ferene (4x20/2x10) 119119910930</t>
  </si>
  <si>
    <t>Calcium P FS (8x60/8x15) 111819910917DS</t>
  </si>
  <si>
    <t xml:space="preserve"> Magnesium XL FS (6x20) 146109910930</t>
  </si>
  <si>
    <t>one HbA1c FS (3x20 2x10 1x10) 133299910930</t>
  </si>
  <si>
    <t>TruCal HbA1c liquid 4x0.25mL 133209910043</t>
  </si>
  <si>
    <t>TruLab HbA1c liquid Level 1 (4x0.25ml) 597909910074</t>
  </si>
  <si>
    <t>TruLab HbA1c liquid Level 2 (4x0.25ml) 598009910074</t>
  </si>
  <si>
    <t>oneHbA1c Hemolyzing Solution 500 ml 145709910113</t>
  </si>
  <si>
    <t>CRP FS (8x60ml/8x12ml) 170029910917</t>
  </si>
  <si>
    <t>TruCal CRP FS CalSet L. I-V (5x2) 170009910039DS</t>
  </si>
  <si>
    <t>TruLab CRP FS Level 1 (3x2) 596009910045DS</t>
  </si>
  <si>
    <t>TruLab CRP FS Level 2 (3x2) 596109910045DS</t>
  </si>
  <si>
    <t xml:space="preserve"> Bilirubin Auto Total FS (8x60/8x15) 108119910917DS</t>
  </si>
  <si>
    <t>Bilirubin Auto Direct FS (4x20/2x10) 108219910930DS</t>
  </si>
  <si>
    <t>Creatinine FS (8x60/8x15) 117119910917DS</t>
  </si>
  <si>
    <t>Urea FS (8x60/8x15) 131019910917DS</t>
  </si>
  <si>
    <t>ALAT (GPT) FS (IFCC mod.) (8x60/8x15) 127019910917DS</t>
  </si>
  <si>
    <t>ALP FS IFCC (4x20ml/2x10ml) 104419910930DS</t>
  </si>
  <si>
    <t>Pancreatic amylase (4x20ml/2x10ml) 105519910930DS</t>
  </si>
  <si>
    <t>TruCal U FS (20x3) 591009910063</t>
  </si>
  <si>
    <t>TruLab N (6x5) 590009910061</t>
  </si>
  <si>
    <t>Preliminarus tyrimų skaičius (įskaitant kasdieninius 2 lygių kontrolinius tyrimus per 24 mėn.)</t>
  </si>
  <si>
    <t>Pakuočių skaičius pagal tyrimus</t>
  </si>
  <si>
    <t>TruLab P (6x5) 590509910061</t>
  </si>
  <si>
    <t xml:space="preserve">PASTABOS:
1. Tiekėjas privalo įvertinti ir nurodyti (įrašyti) visas reikiamas sudedamąsias dalis tyrimams atlikti.
2. Reagentai ir papildomos medžiagos/ priemonės turi būti paženklinti CE ženklu ir atitikti nurodytus techninius bei kokybinius reikalavimus.
3. Visi siūlomi reagentai, kontrolės ir eksploatacinės priemonės turi būti  tinkami  ,,Olympus AU 400” (arba lygiagrečiam) analizatoriui (pateikti nuorodas dokumentacijoje ir gamintojo patvirtinimą).
4. Dešimtosios pirkimo dalies lentelės eilučių skaičius neribojamas (jų reikia įtraukti tiek, kad būtų užtikrintas kokybiškas ir patikimas visų nurodytų tyrimų atlikimas).
5 Tiekėjas, pasiūlęs analizatorių pagal panaudos sutartį, privalo užtikrinti  sklandų duomenų (analizatoriaus) perdavimą ir analizatoriaus prijungimą  prie  informacinės sistemos ESIS..
6.Tiekėjas gali teikti pasiūlymą reagentams bei priemonėms kartu su analizatoriaus panauda.
</t>
  </si>
  <si>
    <t xml:space="preserve">Siūlomi reagentai ir eksploatacinės priemonės turi būti originalūs, tinkantys analizatoriui ,,Olympus AU 400“. Jeigu siūlomas lygiavertis analizatorius panaudos būdu, jo reagentai ir eksploatacinės priemonės turi būti originalūs, pagaminti siūlomo analizatoriaus gamintojo ir atitikti kokybinius  bei techninius reikalavimus (pateikti nuorodą dokumentacijoje ir gamintojo patvirtinimą). Visos siūlomo lygiaverčio analizatoriaus, jo reagentų ir reikalingų papildomų priemonių instrukcijos turi būti pateiktos lietuvių ir anglų kalbomis. Tiekėjas, pasiūlęs analizatorių pagal panaudos sutartį, privalo užtikrinti  sklandų duomenų (analizatoriaus) perdavimą ir analizatoriaus prijungimą  prie  informacinės sistemos ESIS. Būtinas CE ženklinimas ir sertifikatas, techninio aptarnavimo sertifikatas. Vertinama tik pilna pirkimo dalis, atitinkanti nurodytus kokybinius bei techninius reikalavimus. </t>
  </si>
  <si>
    <t>Biocheminis analizatorius turėtų turėti ISE modulį; našumas – ne mažiau 800 tyrimų per valandą; mėginiai talpinami į analizatorių nepertraukiamai; analizatorius neturi būti susietas su konkretaus gamintojo reagentais; mėginių talpa ne mažiau 80 mėginių vienu metu; dedikuotos fiksuotos pozicijos skubiems mėginiams; mėginių tūris – 2-50µl ribose; šaldomos dedikuotos kalibratorių pozicijos; matavimo kiuvetės keičiamos ne dažniau nei kas 3 mėnesius; saugumo funkcijos – krešulio aptikimas, susidūrimo aptikimas; matavimo sistema ne mažiau 13 bangų ilgių.</t>
  </si>
  <si>
    <t>10.10.</t>
  </si>
  <si>
    <t>Tyrimo metodas – GOD – PAP (fermentinis   - kinetinis). Reagentas turi būti paruoštas naudoti, stabilumas analizatoriuje iki galiojimo pabaigos</t>
  </si>
  <si>
    <r>
      <t>X. Dešimtoji dalis. REAGENTAI IR REIKALINGOS PRIEMONĖS BIOCHEMINIAMS TYRIMAMS KRAUJO SERUME ATLIKTI SU AUTOMATINIU ANALIZATORIUMI ,,Olympus AU400‘‘ (ARBA LYGIAVERČIU) - S</t>
    </r>
    <r>
      <rPr>
        <b/>
        <sz val="10"/>
        <rFont val="Times New Roman"/>
        <family val="1"/>
        <charset val="186"/>
      </rPr>
      <t>IŪLOME OLYMPUS AU400</t>
    </r>
  </si>
  <si>
    <t>reag. aprašymas</t>
  </si>
  <si>
    <t xml:space="preserve">Švirkštas </t>
  </si>
  <si>
    <t>ZM0111 Reagetų švirkštas (R Syringe)</t>
  </si>
  <si>
    <t>Kokybinių ir techninių reikalavimų atitikimo pagrindimas (būtina pateikti tikslią nuorodą analizatoriaus dokumentacijoje)</t>
  </si>
  <si>
    <t>Iš viso suma € be PVM</t>
  </si>
  <si>
    <t>PVM suma €</t>
  </si>
  <si>
    <t>Suma be PVM €</t>
  </si>
  <si>
    <t>Suma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</si>
</sst>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_€"/>
    <numFmt numFmtId="165" formatCode="#,##0.00\ &quot;€&quot;"/>
    <numFmt numFmtId="166" formatCode="#,##0\ _€"/>
    <numFmt numFmtId="167" formatCode="0.0000"/>
  </numFmts>
  <fonts count="9"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i/>
      <sz val="10"/>
      <color theme="1"/>
      <name val="Times New Roman"/>
      <family val="1"/>
      <charset val="186"/>
    </font>
    <font>
      <vertAlign val="subscript"/>
      <sz val="10"/>
      <color theme="1"/>
      <name val="Times New Roman"/>
      <family val="1"/>
      <charset val="186"/>
    </font>
    <font>
      <sz val="10"/>
      <name val="Times New Roman"/>
      <family val="1"/>
      <charset val="186"/>
    </font>
    <font>
      <sz val="11"/>
      <color theme="1"/>
      <name val="Times New Roman"/>
      <family val="1"/>
      <charset val="186"/>
    </font>
    <font>
      <i/>
      <sz val="11"/>
      <color theme="1"/>
      <name val="Times New Roman"/>
      <family val="1"/>
      <charset val="186"/>
    </font>
    <font>
      <b/>
      <sz val="10"/>
      <name val="Times New Roman"/>
      <family val="1"/>
      <charset val="186"/>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16" fontId="2" fillId="0" borderId="3" xfId="0" applyNumberFormat="1"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166" fontId="2" fillId="0" borderId="1" xfId="0" applyNumberFormat="1" applyFont="1" applyBorder="1" applyAlignment="1">
      <alignment horizontal="center" vertical="center"/>
    </xf>
    <xf numFmtId="37" fontId="2" fillId="0" borderId="1" xfId="0" applyNumberFormat="1" applyFont="1" applyBorder="1" applyAlignment="1">
      <alignment horizontal="center" vertical="center"/>
    </xf>
    <xf numFmtId="0" fontId="2" fillId="0" borderId="4" xfId="0" applyFont="1" applyBorder="1" applyAlignment="1">
      <alignment vertical="center"/>
    </xf>
    <xf numFmtId="0" fontId="2" fillId="2" borderId="0" xfId="0" applyFont="1" applyFill="1" applyAlignment="1">
      <alignment vertical="center"/>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16" fontId="2" fillId="0" borderId="1" xfId="0" applyNumberFormat="1" applyFont="1" applyBorder="1" applyAlignment="1">
      <alignment horizontal="justify"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2" fontId="2" fillId="0" borderId="0" xfId="0" applyNumberFormat="1" applyFont="1" applyAlignment="1">
      <alignment vertical="center"/>
    </xf>
    <xf numFmtId="0" fontId="3" fillId="0" borderId="2" xfId="0" applyNumberFormat="1" applyFont="1" applyBorder="1" applyAlignment="1">
      <alignment horizontal="center" vertical="center"/>
    </xf>
    <xf numFmtId="0" fontId="3" fillId="2" borderId="2" xfId="0" applyNumberFormat="1" applyFont="1" applyFill="1" applyBorder="1" applyAlignment="1">
      <alignment horizontal="center" vertical="center"/>
    </xf>
    <xf numFmtId="0" fontId="2" fillId="0" borderId="0" xfId="0" applyNumberFormat="1" applyFont="1" applyAlignment="1">
      <alignment horizontal="center" vertical="center"/>
    </xf>
    <xf numFmtId="165" fontId="2" fillId="0" borderId="1" xfId="0" applyNumberFormat="1"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5" fillId="0" borderId="1" xfId="0" applyFont="1" applyBorder="1" applyAlignment="1">
      <alignment horizontal="center" vertical="center"/>
    </xf>
    <xf numFmtId="164" fontId="2" fillId="0" borderId="0" xfId="0" applyNumberFormat="1" applyFont="1" applyAlignment="1">
      <alignment horizontal="center" vertical="center"/>
    </xf>
    <xf numFmtId="165" fontId="2" fillId="0" borderId="1" xfId="0" applyNumberFormat="1" applyFont="1" applyBorder="1" applyAlignment="1">
      <alignment horizontal="center" vertical="center" wrapText="1"/>
    </xf>
    <xf numFmtId="0" fontId="3" fillId="0" borderId="13" xfId="0" applyNumberFormat="1" applyFont="1" applyBorder="1" applyAlignment="1">
      <alignment horizontal="center" vertical="center"/>
    </xf>
    <xf numFmtId="0" fontId="3"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164" fontId="2" fillId="0" borderId="1" xfId="0" applyNumberFormat="1" applyFont="1" applyBorder="1" applyAlignment="1">
      <alignment vertical="center"/>
    </xf>
    <xf numFmtId="164" fontId="2" fillId="0" borderId="0" xfId="0" applyNumberFormat="1" applyFont="1" applyAlignment="1">
      <alignment vertical="center"/>
    </xf>
    <xf numFmtId="166" fontId="3" fillId="0" borderId="2" xfId="0" applyNumberFormat="1" applyFont="1" applyBorder="1" applyAlignment="1">
      <alignment horizontal="center" vertical="center"/>
    </xf>
    <xf numFmtId="4" fontId="2" fillId="0" borderId="0" xfId="0" applyNumberFormat="1" applyFont="1" applyAlignment="1">
      <alignment horizontal="center" vertical="center"/>
    </xf>
    <xf numFmtId="0" fontId="2" fillId="0" borderId="0" xfId="0" applyFont="1" applyBorder="1" applyAlignment="1">
      <alignment vertical="center"/>
    </xf>
    <xf numFmtId="0" fontId="2" fillId="2" borderId="0" xfId="0" applyFont="1" applyFill="1" applyBorder="1" applyAlignment="1">
      <alignment vertical="center"/>
    </xf>
    <xf numFmtId="2" fontId="2" fillId="0" borderId="0" xfId="0" applyNumberFormat="1" applyFont="1" applyBorder="1" applyAlignment="1">
      <alignment vertical="center"/>
    </xf>
    <xf numFmtId="4" fontId="2" fillId="0" borderId="1" xfId="0" applyNumberFormat="1" applyFont="1" applyBorder="1" applyAlignment="1">
      <alignment horizontal="left" vertical="center" wrapText="1"/>
    </xf>
    <xf numFmtId="164" fontId="1" fillId="0" borderId="1" xfId="0" applyNumberFormat="1" applyFont="1" applyBorder="1" applyAlignment="1">
      <alignment horizontal="center" vertical="center"/>
    </xf>
    <xf numFmtId="164" fontId="1" fillId="0" borderId="0" xfId="0" applyNumberFormat="1" applyFont="1" applyAlignment="1">
      <alignment vertical="center" wrapText="1"/>
    </xf>
    <xf numFmtId="164" fontId="1" fillId="0" borderId="4" xfId="0" applyNumberFormat="1" applyFont="1" applyBorder="1" applyAlignment="1">
      <alignment vertical="center" wrapText="1"/>
    </xf>
    <xf numFmtId="0" fontId="2" fillId="0" borderId="9"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167" fontId="1" fillId="0" borderId="7" xfId="0" applyNumberFormat="1" applyFont="1" applyBorder="1" applyAlignment="1">
      <alignment horizontal="left" vertical="center"/>
    </xf>
    <xf numFmtId="0" fontId="1" fillId="0" borderId="5" xfId="0" applyFont="1" applyBorder="1" applyAlignment="1">
      <alignment horizontal="left" vertical="center"/>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167" fontId="6" fillId="0" borderId="0" xfId="0" applyNumberFormat="1" applyFont="1" applyBorder="1" applyAlignment="1">
      <alignment horizontal="left" vertical="center" wrapText="1"/>
    </xf>
    <xf numFmtId="0" fontId="6" fillId="0" borderId="9" xfId="0" applyFont="1" applyBorder="1" applyAlignment="1">
      <alignment horizontal="left" vertical="center" wrapText="1"/>
    </xf>
    <xf numFmtId="167" fontId="2" fillId="0" borderId="10" xfId="0" applyNumberFormat="1" applyFont="1" applyBorder="1" applyAlignment="1">
      <alignment horizontal="left" vertical="top" wrapText="1"/>
    </xf>
    <xf numFmtId="167" fontId="2" fillId="0" borderId="11" xfId="0" applyNumberFormat="1" applyFont="1" applyBorder="1" applyAlignment="1">
      <alignment horizontal="left" vertical="top"/>
    </xf>
    <xf numFmtId="167" fontId="2" fillId="0" borderId="12" xfId="0" applyNumberFormat="1" applyFont="1" applyBorder="1" applyAlignment="1">
      <alignment horizontal="left" vertical="top"/>
    </xf>
    <xf numFmtId="167" fontId="2" fillId="0" borderId="8" xfId="0" applyNumberFormat="1" applyFont="1" applyBorder="1" applyAlignment="1">
      <alignment horizontal="left" vertical="top"/>
    </xf>
    <xf numFmtId="167" fontId="2" fillId="0" borderId="0" xfId="0" applyNumberFormat="1" applyFont="1" applyBorder="1" applyAlignment="1">
      <alignment horizontal="left" vertical="top"/>
    </xf>
    <xf numFmtId="167" fontId="2" fillId="0" borderId="9" xfId="0" applyNumberFormat="1" applyFont="1" applyBorder="1" applyAlignment="1">
      <alignment horizontal="left" vertical="top"/>
    </xf>
    <xf numFmtId="167" fontId="2" fillId="0" borderId="6" xfId="0" applyNumberFormat="1" applyFont="1" applyBorder="1" applyAlignment="1">
      <alignment horizontal="left" vertical="top"/>
    </xf>
    <xf numFmtId="167" fontId="2" fillId="0" borderId="7" xfId="0" applyNumberFormat="1" applyFont="1" applyBorder="1" applyAlignment="1">
      <alignment horizontal="left" vertical="top"/>
    </xf>
    <xf numFmtId="167" fontId="2" fillId="0" borderId="5" xfId="0" applyNumberFormat="1" applyFont="1" applyBorder="1" applyAlignment="1">
      <alignment horizontal="left" vertical="top"/>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topLeftCell="A37" zoomScale="80" zoomScaleNormal="80" workbookViewId="0">
      <selection activeCell="C5" sqref="C5"/>
    </sheetView>
  </sheetViews>
  <sheetFormatPr defaultColWidth="9.109375" defaultRowHeight="13.2" x14ac:dyDescent="0.3"/>
  <cols>
    <col min="1" max="1" width="6.88671875" style="6" customWidth="1"/>
    <col min="2" max="2" width="32.109375" style="6" customWidth="1"/>
    <col min="3" max="3" width="47.6640625" style="6" customWidth="1"/>
    <col min="4" max="4" width="16.44140625" style="6" bestFit="1" customWidth="1"/>
    <col min="5" max="5" width="18.6640625" style="6" customWidth="1"/>
    <col min="6" max="6" width="17.88671875" style="6" customWidth="1"/>
    <col min="7" max="7" width="14.33203125" style="16" customWidth="1"/>
    <col min="8" max="8" width="11.88671875" style="6" customWidth="1"/>
    <col min="9" max="9" width="12.6640625" style="23" customWidth="1"/>
    <col min="10" max="10" width="7.6640625" style="6" customWidth="1"/>
    <col min="11" max="12" width="12.109375" style="40" customWidth="1"/>
    <col min="13" max="13" width="15.88671875" style="29" customWidth="1"/>
    <col min="14" max="14" width="25.6640625" style="28" customWidth="1"/>
    <col min="15" max="15" width="9.109375" style="6"/>
    <col min="16" max="16" width="18.33203125" style="29" customWidth="1"/>
    <col min="17" max="16384" width="9.109375" style="6"/>
  </cols>
  <sheetData>
    <row r="1" spans="1:16" ht="42" customHeight="1" x14ac:dyDescent="0.3">
      <c r="A1" s="51" t="s">
        <v>155</v>
      </c>
      <c r="B1" s="52"/>
      <c r="C1" s="52"/>
      <c r="D1" s="52"/>
      <c r="E1" s="52"/>
      <c r="F1" s="52"/>
      <c r="G1" s="52"/>
      <c r="H1" s="52"/>
      <c r="I1" s="53"/>
      <c r="J1" s="52"/>
      <c r="K1" s="52"/>
      <c r="L1" s="52"/>
      <c r="M1" s="52"/>
      <c r="N1" s="54"/>
    </row>
    <row r="2" spans="1:16" ht="102" customHeight="1" x14ac:dyDescent="0.3">
      <c r="A2" s="55" t="s">
        <v>151</v>
      </c>
      <c r="B2" s="56"/>
      <c r="C2" s="56"/>
      <c r="D2" s="56"/>
      <c r="E2" s="56"/>
      <c r="F2" s="56"/>
      <c r="G2" s="56"/>
      <c r="H2" s="56"/>
      <c r="I2" s="57"/>
      <c r="J2" s="56"/>
      <c r="K2" s="56"/>
      <c r="L2" s="56"/>
      <c r="M2" s="56"/>
      <c r="N2" s="58"/>
    </row>
    <row r="3" spans="1:16" ht="186.75" customHeight="1" x14ac:dyDescent="0.3">
      <c r="A3" s="11" t="s">
        <v>0</v>
      </c>
      <c r="B3" s="11" t="s">
        <v>1</v>
      </c>
      <c r="C3" s="11" t="s">
        <v>2</v>
      </c>
      <c r="D3" s="11" t="s">
        <v>147</v>
      </c>
      <c r="E3" s="36" t="s">
        <v>159</v>
      </c>
      <c r="F3" s="11" t="s">
        <v>45</v>
      </c>
      <c r="G3" s="18" t="s">
        <v>44</v>
      </c>
      <c r="H3" s="11" t="s">
        <v>3</v>
      </c>
      <c r="I3" s="21" t="s">
        <v>4</v>
      </c>
      <c r="J3" s="11" t="s">
        <v>116</v>
      </c>
      <c r="K3" s="37" t="s">
        <v>5</v>
      </c>
      <c r="L3" s="37" t="s">
        <v>160</v>
      </c>
      <c r="M3" s="11" t="s">
        <v>6</v>
      </c>
      <c r="N3" s="1" t="s">
        <v>7</v>
      </c>
      <c r="P3" s="32" t="s">
        <v>148</v>
      </c>
    </row>
    <row r="4" spans="1:16" s="26" customFormat="1" x14ac:dyDescent="0.3">
      <c r="A4" s="24">
        <v>1</v>
      </c>
      <c r="B4" s="24">
        <v>2</v>
      </c>
      <c r="C4" s="24">
        <v>3</v>
      </c>
      <c r="D4" s="24">
        <v>4</v>
      </c>
      <c r="E4" s="24">
        <v>5</v>
      </c>
      <c r="F4" s="24">
        <v>6</v>
      </c>
      <c r="G4" s="25"/>
      <c r="H4" s="24">
        <v>7</v>
      </c>
      <c r="I4" s="24">
        <v>8</v>
      </c>
      <c r="J4" s="24"/>
      <c r="K4" s="41">
        <v>9</v>
      </c>
      <c r="L4" s="38"/>
      <c r="M4" s="24"/>
      <c r="N4" s="24">
        <v>11</v>
      </c>
    </row>
    <row r="5" spans="1:16" s="26" customFormat="1" ht="176.4" customHeight="1" x14ac:dyDescent="0.3">
      <c r="A5" s="34"/>
      <c r="B5" s="34"/>
      <c r="C5" s="35" t="s">
        <v>152</v>
      </c>
      <c r="D5" s="34"/>
      <c r="E5" s="24"/>
      <c r="F5" s="24"/>
      <c r="G5" s="25"/>
      <c r="H5" s="24"/>
      <c r="I5" s="24"/>
      <c r="J5" s="24"/>
      <c r="K5" s="38"/>
      <c r="L5" s="38"/>
      <c r="M5" s="24"/>
      <c r="N5" s="24"/>
    </row>
    <row r="6" spans="1:16" s="26" customFormat="1" x14ac:dyDescent="0.3">
      <c r="A6" s="33"/>
      <c r="B6" s="33"/>
      <c r="C6" s="33"/>
      <c r="D6" s="33"/>
      <c r="E6" s="24"/>
      <c r="F6" s="24"/>
      <c r="G6" s="25"/>
      <c r="H6" s="24"/>
      <c r="I6" s="24"/>
      <c r="J6" s="24"/>
      <c r="K6" s="38"/>
      <c r="L6" s="38"/>
      <c r="M6" s="24"/>
      <c r="N6" s="24"/>
    </row>
    <row r="7" spans="1:16" ht="51.75" customHeight="1" x14ac:dyDescent="0.3">
      <c r="A7" s="7" t="s">
        <v>9</v>
      </c>
      <c r="B7" s="4" t="s">
        <v>117</v>
      </c>
      <c r="C7" s="4" t="s">
        <v>154</v>
      </c>
      <c r="D7" s="19">
        <v>14080</v>
      </c>
      <c r="E7" s="8" t="s">
        <v>156</v>
      </c>
      <c r="F7" s="9">
        <v>6.5</v>
      </c>
      <c r="G7" s="10">
        <v>2250</v>
      </c>
      <c r="H7" s="8" t="s">
        <v>43</v>
      </c>
      <c r="I7" s="22">
        <v>66.040000000000006</v>
      </c>
      <c r="J7" s="8">
        <v>5</v>
      </c>
      <c r="K7" s="9">
        <f>SUM(I7*1.05)</f>
        <v>69.342000000000013</v>
      </c>
      <c r="L7" s="9">
        <f>SUM(F7*I7)</f>
        <v>429.26000000000005</v>
      </c>
      <c r="M7" s="9">
        <f t="shared" ref="M7:M45" si="0">SUM(K7*F7)</f>
        <v>450.72300000000007</v>
      </c>
      <c r="N7" s="27" t="s">
        <v>119</v>
      </c>
      <c r="P7" s="31">
        <f>SUM(D7/G7)</f>
        <v>6.2577777777777781</v>
      </c>
    </row>
    <row r="8" spans="1:16" ht="39.6" x14ac:dyDescent="0.3">
      <c r="A8" s="5" t="s">
        <v>63</v>
      </c>
      <c r="B8" s="3" t="s">
        <v>88</v>
      </c>
      <c r="C8" s="3" t="s">
        <v>8</v>
      </c>
      <c r="D8" s="11">
        <v>12500</v>
      </c>
      <c r="E8" s="8" t="s">
        <v>156</v>
      </c>
      <c r="F8" s="9">
        <v>5.6</v>
      </c>
      <c r="G8" s="10">
        <v>2250</v>
      </c>
      <c r="H8" s="8" t="s">
        <v>43</v>
      </c>
      <c r="I8" s="22">
        <v>146.49</v>
      </c>
      <c r="J8" s="8">
        <v>5</v>
      </c>
      <c r="K8" s="9">
        <f t="shared" ref="K8:K39" si="1">SUM(I8*1.05)</f>
        <v>153.81450000000001</v>
      </c>
      <c r="L8" s="9">
        <f t="shared" ref="L8:L45" si="2">SUM(F8*I8)</f>
        <v>820.34400000000005</v>
      </c>
      <c r="M8" s="9">
        <f t="shared" si="0"/>
        <v>861.36120000000005</v>
      </c>
      <c r="N8" s="1" t="s">
        <v>120</v>
      </c>
      <c r="P8" s="31">
        <f t="shared" ref="P8:P34" si="3">SUM(D8/G8)</f>
        <v>5.5555555555555554</v>
      </c>
    </row>
    <row r="9" spans="1:16" ht="39.6" x14ac:dyDescent="0.3">
      <c r="A9" s="5" t="s">
        <v>10</v>
      </c>
      <c r="B9" s="3" t="s">
        <v>89</v>
      </c>
      <c r="C9" s="3" t="s">
        <v>8</v>
      </c>
      <c r="D9" s="11">
        <v>4860</v>
      </c>
      <c r="E9" s="8" t="s">
        <v>156</v>
      </c>
      <c r="F9" s="9">
        <v>10</v>
      </c>
      <c r="G9" s="10">
        <v>500</v>
      </c>
      <c r="H9" s="8" t="s">
        <v>99</v>
      </c>
      <c r="I9" s="22">
        <v>101.37</v>
      </c>
      <c r="J9" s="8">
        <v>5</v>
      </c>
      <c r="K9" s="9">
        <f t="shared" si="1"/>
        <v>106.4385</v>
      </c>
      <c r="L9" s="9">
        <f t="shared" si="2"/>
        <v>1013.7</v>
      </c>
      <c r="M9" s="9">
        <f t="shared" si="0"/>
        <v>1064.385</v>
      </c>
      <c r="N9" s="1" t="s">
        <v>121</v>
      </c>
      <c r="P9" s="31">
        <f t="shared" si="3"/>
        <v>9.7200000000000006</v>
      </c>
    </row>
    <row r="10" spans="1:16" ht="39.6" x14ac:dyDescent="0.3">
      <c r="A10" s="5" t="s">
        <v>64</v>
      </c>
      <c r="B10" s="3" t="s">
        <v>87</v>
      </c>
      <c r="C10" s="3" t="s">
        <v>8</v>
      </c>
      <c r="D10" s="11">
        <v>4860</v>
      </c>
      <c r="E10" s="8" t="s">
        <v>156</v>
      </c>
      <c r="F10" s="9">
        <v>10</v>
      </c>
      <c r="G10" s="10">
        <v>500</v>
      </c>
      <c r="H10" s="8" t="s">
        <v>99</v>
      </c>
      <c r="I10" s="22">
        <v>127.43</v>
      </c>
      <c r="J10" s="8">
        <v>5</v>
      </c>
      <c r="K10" s="9">
        <f t="shared" si="1"/>
        <v>133.8015</v>
      </c>
      <c r="L10" s="9">
        <f t="shared" si="2"/>
        <v>1274.3000000000002</v>
      </c>
      <c r="M10" s="9">
        <f t="shared" si="0"/>
        <v>1338.0150000000001</v>
      </c>
      <c r="N10" s="1" t="s">
        <v>122</v>
      </c>
      <c r="P10" s="31">
        <f t="shared" si="3"/>
        <v>9.7200000000000006</v>
      </c>
    </row>
    <row r="11" spans="1:16" ht="26.4" x14ac:dyDescent="0.3">
      <c r="A11" s="17" t="s">
        <v>11</v>
      </c>
      <c r="B11" s="3" t="s">
        <v>75</v>
      </c>
      <c r="C11" s="3"/>
      <c r="D11" s="11"/>
      <c r="E11" s="12"/>
      <c r="F11" s="13">
        <v>8</v>
      </c>
      <c r="G11" s="10"/>
      <c r="H11" s="8" t="s">
        <v>100</v>
      </c>
      <c r="I11" s="22">
        <v>133.22999999999999</v>
      </c>
      <c r="J11" s="8">
        <v>5</v>
      </c>
      <c r="K11" s="9">
        <f t="shared" si="1"/>
        <v>139.89150000000001</v>
      </c>
      <c r="L11" s="9">
        <f t="shared" si="2"/>
        <v>1065.8399999999999</v>
      </c>
      <c r="M11" s="9">
        <f t="shared" si="0"/>
        <v>1119.1320000000001</v>
      </c>
      <c r="N11" s="1" t="s">
        <v>123</v>
      </c>
      <c r="P11" s="31"/>
    </row>
    <row r="12" spans="1:16" ht="26.4" x14ac:dyDescent="0.3">
      <c r="A12" s="17" t="s">
        <v>65</v>
      </c>
      <c r="B12" s="3" t="s">
        <v>76</v>
      </c>
      <c r="C12" s="3"/>
      <c r="D12" s="11"/>
      <c r="E12" s="12"/>
      <c r="F12" s="13">
        <v>8</v>
      </c>
      <c r="G12" s="10"/>
      <c r="H12" s="8" t="s">
        <v>101</v>
      </c>
      <c r="I12" s="22">
        <v>55.03</v>
      </c>
      <c r="J12" s="8">
        <v>5</v>
      </c>
      <c r="K12" s="9">
        <f t="shared" si="1"/>
        <v>57.781500000000001</v>
      </c>
      <c r="L12" s="9">
        <f t="shared" si="2"/>
        <v>440.24</v>
      </c>
      <c r="M12" s="9">
        <f t="shared" si="0"/>
        <v>462.25200000000001</v>
      </c>
      <c r="N12" s="1" t="s">
        <v>124</v>
      </c>
      <c r="P12" s="31"/>
    </row>
    <row r="13" spans="1:16" ht="39.6" x14ac:dyDescent="0.3">
      <c r="A13" s="17" t="s">
        <v>12</v>
      </c>
      <c r="B13" s="3" t="s">
        <v>86</v>
      </c>
      <c r="C13" s="3" t="s">
        <v>8</v>
      </c>
      <c r="D13" s="11">
        <v>4860</v>
      </c>
      <c r="E13" s="8" t="s">
        <v>156</v>
      </c>
      <c r="F13" s="9">
        <v>2.25</v>
      </c>
      <c r="G13" s="10">
        <v>2250</v>
      </c>
      <c r="H13" s="8" t="s">
        <v>43</v>
      </c>
      <c r="I13" s="22">
        <v>253.78</v>
      </c>
      <c r="J13" s="8">
        <v>5</v>
      </c>
      <c r="K13" s="9">
        <f t="shared" si="1"/>
        <v>266.46899999999999</v>
      </c>
      <c r="L13" s="9">
        <f t="shared" si="2"/>
        <v>571.005</v>
      </c>
      <c r="M13" s="9">
        <f t="shared" si="0"/>
        <v>599.55525</v>
      </c>
      <c r="N13" s="1" t="s">
        <v>125</v>
      </c>
      <c r="P13" s="31">
        <f t="shared" si="3"/>
        <v>2.16</v>
      </c>
    </row>
    <row r="14" spans="1:16" ht="39.6" x14ac:dyDescent="0.3">
      <c r="A14" s="17" t="s">
        <v>21</v>
      </c>
      <c r="B14" s="3" t="s">
        <v>85</v>
      </c>
      <c r="C14" s="3" t="s">
        <v>15</v>
      </c>
      <c r="D14" s="11">
        <v>1100</v>
      </c>
      <c r="E14" s="8" t="s">
        <v>156</v>
      </c>
      <c r="F14" s="9">
        <v>2.5</v>
      </c>
      <c r="G14" s="10">
        <v>500</v>
      </c>
      <c r="H14" s="8" t="s">
        <v>99</v>
      </c>
      <c r="I14" s="22">
        <v>19.98</v>
      </c>
      <c r="J14" s="8">
        <v>5</v>
      </c>
      <c r="K14" s="9">
        <f t="shared" si="1"/>
        <v>20.979000000000003</v>
      </c>
      <c r="L14" s="9">
        <f t="shared" si="2"/>
        <v>49.95</v>
      </c>
      <c r="M14" s="9">
        <f t="shared" si="0"/>
        <v>52.447500000000005</v>
      </c>
      <c r="N14" s="1" t="s">
        <v>126</v>
      </c>
      <c r="P14" s="31">
        <f t="shared" si="3"/>
        <v>2.2000000000000002</v>
      </c>
    </row>
    <row r="15" spans="1:16" ht="39.6" x14ac:dyDescent="0.3">
      <c r="A15" s="17" t="s">
        <v>13</v>
      </c>
      <c r="B15" s="3" t="s">
        <v>84</v>
      </c>
      <c r="C15" s="3" t="s">
        <v>15</v>
      </c>
      <c r="D15" s="11">
        <v>480</v>
      </c>
      <c r="E15" s="8" t="s">
        <v>156</v>
      </c>
      <c r="F15" s="9">
        <v>1.5</v>
      </c>
      <c r="G15" s="10">
        <v>2250</v>
      </c>
      <c r="H15" s="8" t="s">
        <v>102</v>
      </c>
      <c r="I15" s="22">
        <v>147.71</v>
      </c>
      <c r="J15" s="8">
        <v>5</v>
      </c>
      <c r="K15" s="9">
        <f>SUM(I15*1.05)</f>
        <v>155.09550000000002</v>
      </c>
      <c r="L15" s="9">
        <f t="shared" si="2"/>
        <v>221.565</v>
      </c>
      <c r="M15" s="9">
        <f t="shared" si="0"/>
        <v>232.64325000000002</v>
      </c>
      <c r="N15" s="1" t="s">
        <v>127</v>
      </c>
      <c r="P15" s="31">
        <f t="shared" si="3"/>
        <v>0.21333333333333335</v>
      </c>
    </row>
    <row r="16" spans="1:16" ht="39.6" x14ac:dyDescent="0.3">
      <c r="A16" s="20" t="s">
        <v>153</v>
      </c>
      <c r="B16" s="3" t="s">
        <v>90</v>
      </c>
      <c r="C16" s="3" t="s">
        <v>15</v>
      </c>
      <c r="D16" s="11">
        <v>1780</v>
      </c>
      <c r="E16" s="8" t="s">
        <v>156</v>
      </c>
      <c r="F16" s="9">
        <v>4</v>
      </c>
      <c r="G16" s="10">
        <v>450</v>
      </c>
      <c r="H16" s="8" t="s">
        <v>103</v>
      </c>
      <c r="I16" s="22">
        <v>16.940000000000001</v>
      </c>
      <c r="J16" s="8">
        <v>5</v>
      </c>
      <c r="K16" s="9">
        <f t="shared" si="1"/>
        <v>17.787000000000003</v>
      </c>
      <c r="L16" s="9">
        <f t="shared" si="2"/>
        <v>67.760000000000005</v>
      </c>
      <c r="M16" s="9">
        <f t="shared" si="0"/>
        <v>71.14800000000001</v>
      </c>
      <c r="N16" s="1" t="s">
        <v>128</v>
      </c>
      <c r="P16" s="31">
        <f t="shared" si="3"/>
        <v>3.9555555555555557</v>
      </c>
    </row>
    <row r="17" spans="1:16" ht="42" x14ac:dyDescent="0.3">
      <c r="A17" s="17" t="s">
        <v>14</v>
      </c>
      <c r="B17" s="3" t="s">
        <v>118</v>
      </c>
      <c r="C17" s="3" t="s">
        <v>19</v>
      </c>
      <c r="D17" s="11">
        <v>4700</v>
      </c>
      <c r="E17" s="8" t="s">
        <v>156</v>
      </c>
      <c r="F17" s="9">
        <v>12</v>
      </c>
      <c r="G17" s="10">
        <v>400</v>
      </c>
      <c r="H17" s="8" t="s">
        <v>104</v>
      </c>
      <c r="I17" s="22">
        <v>362.03</v>
      </c>
      <c r="J17" s="8">
        <v>5</v>
      </c>
      <c r="K17" s="9">
        <f t="shared" si="1"/>
        <v>380.13149999999996</v>
      </c>
      <c r="L17" s="9">
        <f t="shared" si="2"/>
        <v>4344.3599999999997</v>
      </c>
      <c r="M17" s="9">
        <f t="shared" si="0"/>
        <v>4561.5779999999995</v>
      </c>
      <c r="N17" s="1" t="s">
        <v>129</v>
      </c>
      <c r="P17" s="31">
        <f t="shared" si="3"/>
        <v>11.75</v>
      </c>
    </row>
    <row r="18" spans="1:16" ht="26.4" x14ac:dyDescent="0.3">
      <c r="A18" s="20" t="s">
        <v>66</v>
      </c>
      <c r="B18" s="1" t="s">
        <v>74</v>
      </c>
      <c r="C18" s="1"/>
      <c r="D18" s="11"/>
      <c r="E18" s="12"/>
      <c r="F18" s="13">
        <v>6</v>
      </c>
      <c r="G18" s="10"/>
      <c r="H18" s="8" t="s">
        <v>105</v>
      </c>
      <c r="I18" s="22">
        <v>84</v>
      </c>
      <c r="J18" s="8">
        <v>5</v>
      </c>
      <c r="K18" s="9">
        <f t="shared" si="1"/>
        <v>88.2</v>
      </c>
      <c r="L18" s="9">
        <f t="shared" si="2"/>
        <v>504</v>
      </c>
      <c r="M18" s="9">
        <f t="shared" si="0"/>
        <v>529.20000000000005</v>
      </c>
      <c r="N18" s="1" t="s">
        <v>130</v>
      </c>
      <c r="P18" s="31"/>
    </row>
    <row r="19" spans="1:16" ht="26.4" x14ac:dyDescent="0.3">
      <c r="A19" s="20" t="s">
        <v>16</v>
      </c>
      <c r="B19" s="1" t="s">
        <v>98</v>
      </c>
      <c r="C19" s="1"/>
      <c r="D19" s="11"/>
      <c r="E19" s="12"/>
      <c r="F19" s="13">
        <v>6</v>
      </c>
      <c r="G19" s="10"/>
      <c r="H19" s="8" t="s">
        <v>105</v>
      </c>
      <c r="I19" s="22">
        <v>46.34</v>
      </c>
      <c r="J19" s="8">
        <v>5</v>
      </c>
      <c r="K19" s="9">
        <f t="shared" si="1"/>
        <v>48.657000000000004</v>
      </c>
      <c r="L19" s="9">
        <f t="shared" si="2"/>
        <v>278.04000000000002</v>
      </c>
      <c r="M19" s="9">
        <f t="shared" si="0"/>
        <v>291.94200000000001</v>
      </c>
      <c r="N19" s="1" t="s">
        <v>131</v>
      </c>
      <c r="P19" s="31"/>
    </row>
    <row r="20" spans="1:16" ht="26.4" x14ac:dyDescent="0.3">
      <c r="A20" s="17" t="s">
        <v>67</v>
      </c>
      <c r="B20" s="1" t="s">
        <v>98</v>
      </c>
      <c r="C20" s="1"/>
      <c r="D20" s="11"/>
      <c r="E20" s="12"/>
      <c r="F20" s="13">
        <v>6</v>
      </c>
      <c r="G20" s="10"/>
      <c r="H20" s="8" t="s">
        <v>105</v>
      </c>
      <c r="I20" s="22">
        <v>46.34</v>
      </c>
      <c r="J20" s="8">
        <v>5</v>
      </c>
      <c r="K20" s="9">
        <f t="shared" si="1"/>
        <v>48.657000000000004</v>
      </c>
      <c r="L20" s="9">
        <f t="shared" si="2"/>
        <v>278.04000000000002</v>
      </c>
      <c r="M20" s="9">
        <f t="shared" si="0"/>
        <v>291.94200000000001</v>
      </c>
      <c r="N20" s="1" t="s">
        <v>132</v>
      </c>
      <c r="P20" s="31"/>
    </row>
    <row r="21" spans="1:16" ht="39.6" x14ac:dyDescent="0.3">
      <c r="A21" s="17" t="s">
        <v>17</v>
      </c>
      <c r="B21" s="1" t="s">
        <v>46</v>
      </c>
      <c r="C21" s="2"/>
      <c r="D21" s="5"/>
      <c r="E21" s="12"/>
      <c r="F21" s="13">
        <v>10</v>
      </c>
      <c r="G21" s="10"/>
      <c r="H21" s="8" t="s">
        <v>106</v>
      </c>
      <c r="I21" s="22">
        <v>24</v>
      </c>
      <c r="J21" s="8">
        <v>5</v>
      </c>
      <c r="K21" s="9">
        <f>SUM(I21*1.05)</f>
        <v>25.200000000000003</v>
      </c>
      <c r="L21" s="9">
        <f t="shared" si="2"/>
        <v>240</v>
      </c>
      <c r="M21" s="9">
        <f t="shared" si="0"/>
        <v>252.00000000000003</v>
      </c>
      <c r="N21" s="1" t="s">
        <v>133</v>
      </c>
      <c r="P21" s="31"/>
    </row>
    <row r="22" spans="1:16" ht="52.8" x14ac:dyDescent="0.3">
      <c r="A22" s="17" t="s">
        <v>68</v>
      </c>
      <c r="B22" s="3" t="s">
        <v>23</v>
      </c>
      <c r="C22" s="3" t="s">
        <v>19</v>
      </c>
      <c r="D22" s="11">
        <v>5800</v>
      </c>
      <c r="E22" s="8" t="s">
        <v>156</v>
      </c>
      <c r="F22" s="9">
        <v>2.5</v>
      </c>
      <c r="G22" s="10">
        <v>2400</v>
      </c>
      <c r="H22" s="8" t="s">
        <v>107</v>
      </c>
      <c r="I22" s="22">
        <v>792.41</v>
      </c>
      <c r="J22" s="8">
        <v>5</v>
      </c>
      <c r="K22" s="9">
        <f t="shared" si="1"/>
        <v>832.03049999999996</v>
      </c>
      <c r="L22" s="9">
        <f t="shared" si="2"/>
        <v>1981.0249999999999</v>
      </c>
      <c r="M22" s="9">
        <f t="shared" si="0"/>
        <v>2080.0762500000001</v>
      </c>
      <c r="N22" s="1" t="s">
        <v>134</v>
      </c>
      <c r="P22" s="31">
        <f t="shared" si="3"/>
        <v>2.4166666666666665</v>
      </c>
    </row>
    <row r="23" spans="1:16" ht="26.4" x14ac:dyDescent="0.3">
      <c r="A23" s="17" t="s">
        <v>18</v>
      </c>
      <c r="B23" s="1" t="s">
        <v>77</v>
      </c>
      <c r="C23" s="1"/>
      <c r="D23" s="11"/>
      <c r="E23" s="12"/>
      <c r="F23" s="14">
        <v>8</v>
      </c>
      <c r="G23" s="10"/>
      <c r="H23" s="8" t="s">
        <v>108</v>
      </c>
      <c r="I23" s="22">
        <v>107.16</v>
      </c>
      <c r="J23" s="8">
        <v>5</v>
      </c>
      <c r="K23" s="9">
        <f t="shared" si="1"/>
        <v>112.518</v>
      </c>
      <c r="L23" s="9">
        <f t="shared" si="2"/>
        <v>857.28</v>
      </c>
      <c r="M23" s="9">
        <f t="shared" si="0"/>
        <v>900.14400000000001</v>
      </c>
      <c r="N23" s="1" t="s">
        <v>135</v>
      </c>
      <c r="P23" s="31"/>
    </row>
    <row r="24" spans="1:16" ht="26.4" x14ac:dyDescent="0.3">
      <c r="A24" s="17" t="s">
        <v>20</v>
      </c>
      <c r="B24" s="1" t="s">
        <v>78</v>
      </c>
      <c r="C24" s="1"/>
      <c r="D24" s="11"/>
      <c r="E24" s="12"/>
      <c r="F24" s="14">
        <v>6</v>
      </c>
      <c r="G24" s="10"/>
      <c r="H24" s="8" t="s">
        <v>100</v>
      </c>
      <c r="I24" s="22">
        <v>60.82</v>
      </c>
      <c r="J24" s="8">
        <v>5</v>
      </c>
      <c r="K24" s="9">
        <f t="shared" si="1"/>
        <v>63.861000000000004</v>
      </c>
      <c r="L24" s="9">
        <f t="shared" si="2"/>
        <v>364.92</v>
      </c>
      <c r="M24" s="9">
        <f t="shared" si="0"/>
        <v>383.16600000000005</v>
      </c>
      <c r="N24" s="1" t="s">
        <v>136</v>
      </c>
      <c r="P24" s="31"/>
    </row>
    <row r="25" spans="1:16" ht="26.4" x14ac:dyDescent="0.3">
      <c r="A25" s="17" t="s">
        <v>22</v>
      </c>
      <c r="B25" s="1" t="s">
        <v>78</v>
      </c>
      <c r="C25" s="2"/>
      <c r="D25" s="5"/>
      <c r="E25" s="12"/>
      <c r="F25" s="14">
        <v>6</v>
      </c>
      <c r="G25" s="10"/>
      <c r="H25" s="8" t="s">
        <v>100</v>
      </c>
      <c r="I25" s="22">
        <v>60.82</v>
      </c>
      <c r="J25" s="8">
        <v>5</v>
      </c>
      <c r="K25" s="9">
        <f t="shared" si="1"/>
        <v>63.861000000000004</v>
      </c>
      <c r="L25" s="9">
        <f>SUM(F25*I25)</f>
        <v>364.92</v>
      </c>
      <c r="M25" s="9">
        <f t="shared" si="0"/>
        <v>383.16600000000005</v>
      </c>
      <c r="N25" s="1" t="s">
        <v>137</v>
      </c>
      <c r="P25" s="31"/>
    </row>
    <row r="26" spans="1:16" ht="39.6" x14ac:dyDescent="0.3">
      <c r="A26" s="17" t="s">
        <v>24</v>
      </c>
      <c r="B26" s="3" t="s">
        <v>91</v>
      </c>
      <c r="C26" s="3" t="s">
        <v>26</v>
      </c>
      <c r="D26" s="11">
        <v>760</v>
      </c>
      <c r="E26" s="8" t="s">
        <v>156</v>
      </c>
      <c r="F26" s="9">
        <v>1</v>
      </c>
      <c r="G26" s="10">
        <v>2250</v>
      </c>
      <c r="H26" s="8" t="s">
        <v>102</v>
      </c>
      <c r="I26" s="22">
        <v>64.3</v>
      </c>
      <c r="J26" s="8">
        <v>5</v>
      </c>
      <c r="K26" s="9">
        <f t="shared" si="1"/>
        <v>67.515000000000001</v>
      </c>
      <c r="L26" s="9">
        <f t="shared" si="2"/>
        <v>64.3</v>
      </c>
      <c r="M26" s="9">
        <f t="shared" si="0"/>
        <v>67.515000000000001</v>
      </c>
      <c r="N26" s="1" t="s">
        <v>138</v>
      </c>
      <c r="P26" s="31">
        <f t="shared" si="3"/>
        <v>0.33777777777777779</v>
      </c>
    </row>
    <row r="27" spans="1:16" ht="39.6" x14ac:dyDescent="0.3">
      <c r="A27" s="17" t="s">
        <v>25</v>
      </c>
      <c r="B27" s="3" t="s">
        <v>92</v>
      </c>
      <c r="C27" s="3" t="s">
        <v>26</v>
      </c>
      <c r="D27" s="11">
        <v>760</v>
      </c>
      <c r="E27" s="8" t="s">
        <v>156</v>
      </c>
      <c r="F27" s="9">
        <v>3</v>
      </c>
      <c r="G27" s="10">
        <v>375</v>
      </c>
      <c r="H27" s="8" t="s">
        <v>99</v>
      </c>
      <c r="I27" s="22">
        <v>22.01</v>
      </c>
      <c r="J27" s="8">
        <v>5</v>
      </c>
      <c r="K27" s="9">
        <f t="shared" si="1"/>
        <v>23.110500000000002</v>
      </c>
      <c r="L27" s="9">
        <f t="shared" si="2"/>
        <v>66.03</v>
      </c>
      <c r="M27" s="9">
        <f t="shared" si="0"/>
        <v>69.331500000000005</v>
      </c>
      <c r="N27" s="1" t="s">
        <v>139</v>
      </c>
      <c r="P27" s="31">
        <f t="shared" si="3"/>
        <v>2.0266666666666668</v>
      </c>
    </row>
    <row r="28" spans="1:16" ht="39.6" x14ac:dyDescent="0.3">
      <c r="A28" s="17" t="s">
        <v>47</v>
      </c>
      <c r="B28" s="3" t="s">
        <v>93</v>
      </c>
      <c r="C28" s="3" t="s">
        <v>29</v>
      </c>
      <c r="D28" s="30">
        <v>7060</v>
      </c>
      <c r="E28" s="8" t="s">
        <v>156</v>
      </c>
      <c r="F28" s="9">
        <v>2.75</v>
      </c>
      <c r="G28" s="10">
        <v>2571</v>
      </c>
      <c r="H28" s="8" t="s">
        <v>102</v>
      </c>
      <c r="I28" s="22">
        <v>47.41</v>
      </c>
      <c r="J28" s="8">
        <v>5</v>
      </c>
      <c r="K28" s="9">
        <f>SUM(I28*1.05)</f>
        <v>49.780499999999996</v>
      </c>
      <c r="L28" s="9">
        <f t="shared" si="2"/>
        <v>130.3775</v>
      </c>
      <c r="M28" s="9">
        <f t="shared" si="0"/>
        <v>136.89637499999998</v>
      </c>
      <c r="N28" s="1" t="s">
        <v>141</v>
      </c>
      <c r="P28" s="31">
        <f t="shared" si="3"/>
        <v>2.7460132244262931</v>
      </c>
    </row>
    <row r="29" spans="1:16" ht="39.6" x14ac:dyDescent="0.3">
      <c r="A29" s="17" t="s">
        <v>27</v>
      </c>
      <c r="B29" s="3" t="s">
        <v>31</v>
      </c>
      <c r="C29" s="3" t="s">
        <v>32</v>
      </c>
      <c r="D29" s="11">
        <v>7060</v>
      </c>
      <c r="E29" s="8" t="s">
        <v>156</v>
      </c>
      <c r="F29" s="9">
        <v>2.75</v>
      </c>
      <c r="G29" s="10">
        <v>2571</v>
      </c>
      <c r="H29" s="8" t="s">
        <v>102</v>
      </c>
      <c r="I29" s="22">
        <v>32.799999999999997</v>
      </c>
      <c r="J29" s="8">
        <v>5</v>
      </c>
      <c r="K29" s="9">
        <f t="shared" si="1"/>
        <v>34.44</v>
      </c>
      <c r="L29" s="9">
        <f t="shared" si="2"/>
        <v>90.199999999999989</v>
      </c>
      <c r="M29" s="9">
        <f t="shared" si="0"/>
        <v>94.71</v>
      </c>
      <c r="N29" s="1" t="s">
        <v>140</v>
      </c>
      <c r="P29" s="31">
        <f t="shared" si="3"/>
        <v>2.7460132244262931</v>
      </c>
    </row>
    <row r="30" spans="1:16" ht="39.6" x14ac:dyDescent="0.3">
      <c r="A30" s="17" t="s">
        <v>48</v>
      </c>
      <c r="B30" s="3" t="s">
        <v>94</v>
      </c>
      <c r="C30" s="3" t="s">
        <v>8</v>
      </c>
      <c r="D30" s="11">
        <v>680</v>
      </c>
      <c r="E30" s="8" t="s">
        <v>156</v>
      </c>
      <c r="F30" s="9">
        <v>1.5</v>
      </c>
      <c r="G30" s="10">
        <v>2571</v>
      </c>
      <c r="H30" s="8" t="s">
        <v>102</v>
      </c>
      <c r="I30" s="22">
        <v>128.59</v>
      </c>
      <c r="J30" s="8">
        <v>5</v>
      </c>
      <c r="K30" s="9">
        <f t="shared" si="1"/>
        <v>135.01950000000002</v>
      </c>
      <c r="L30" s="9">
        <f t="shared" si="2"/>
        <v>192.88499999999999</v>
      </c>
      <c r="M30" s="9">
        <f t="shared" si="0"/>
        <v>202.52925000000005</v>
      </c>
      <c r="N30" s="1" t="s">
        <v>50</v>
      </c>
      <c r="P30" s="31">
        <f t="shared" si="3"/>
        <v>0.26448852586542204</v>
      </c>
    </row>
    <row r="31" spans="1:16" ht="39.6" x14ac:dyDescent="0.3">
      <c r="A31" s="17" t="s">
        <v>28</v>
      </c>
      <c r="B31" s="3" t="s">
        <v>95</v>
      </c>
      <c r="C31" s="3" t="s">
        <v>35</v>
      </c>
      <c r="D31" s="11">
        <v>2560</v>
      </c>
      <c r="E31" s="8" t="s">
        <v>156</v>
      </c>
      <c r="F31" s="9">
        <v>1</v>
      </c>
      <c r="G31" s="10">
        <v>2571</v>
      </c>
      <c r="H31" s="8" t="s">
        <v>102</v>
      </c>
      <c r="I31" s="22">
        <v>99.05</v>
      </c>
      <c r="J31" s="8">
        <v>5</v>
      </c>
      <c r="K31" s="9">
        <f t="shared" si="1"/>
        <v>104.0025</v>
      </c>
      <c r="L31" s="9">
        <f t="shared" si="2"/>
        <v>99.05</v>
      </c>
      <c r="M31" s="9">
        <f t="shared" si="0"/>
        <v>104.0025</v>
      </c>
      <c r="N31" s="1" t="s">
        <v>142</v>
      </c>
      <c r="P31" s="31">
        <f t="shared" si="3"/>
        <v>0.99572150914041224</v>
      </c>
    </row>
    <row r="32" spans="1:16" ht="39.6" x14ac:dyDescent="0.3">
      <c r="A32" s="17" t="s">
        <v>49</v>
      </c>
      <c r="B32" s="3" t="s">
        <v>37</v>
      </c>
      <c r="C32" s="3" t="s">
        <v>35</v>
      </c>
      <c r="D32" s="11">
        <v>2560</v>
      </c>
      <c r="E32" s="8" t="s">
        <v>156</v>
      </c>
      <c r="F32" s="9">
        <v>1</v>
      </c>
      <c r="G32" s="10">
        <v>2571</v>
      </c>
      <c r="H32" s="8" t="s">
        <v>102</v>
      </c>
      <c r="I32" s="22">
        <v>99.05</v>
      </c>
      <c r="J32" s="8">
        <v>5</v>
      </c>
      <c r="K32" s="9">
        <f>SUM(I32*1.05)</f>
        <v>104.0025</v>
      </c>
      <c r="L32" s="9">
        <f t="shared" si="2"/>
        <v>99.05</v>
      </c>
      <c r="M32" s="9">
        <f t="shared" si="0"/>
        <v>104.0025</v>
      </c>
      <c r="N32" s="1" t="s">
        <v>51</v>
      </c>
      <c r="P32" s="31">
        <f>SUM(D32/G32)</f>
        <v>0.99572150914041224</v>
      </c>
    </row>
    <row r="33" spans="1:16" ht="39.6" x14ac:dyDescent="0.3">
      <c r="A33" s="17" t="s">
        <v>30</v>
      </c>
      <c r="B33" s="3" t="s">
        <v>96</v>
      </c>
      <c r="C33" s="3" t="s">
        <v>39</v>
      </c>
      <c r="D33" s="11">
        <v>1000</v>
      </c>
      <c r="E33" s="8" t="s">
        <v>156</v>
      </c>
      <c r="F33" s="9">
        <v>6</v>
      </c>
      <c r="G33" s="10">
        <v>300</v>
      </c>
      <c r="H33" s="8" t="s">
        <v>99</v>
      </c>
      <c r="I33" s="22">
        <v>20.5</v>
      </c>
      <c r="J33" s="8">
        <v>5</v>
      </c>
      <c r="K33" s="9">
        <f t="shared" si="1"/>
        <v>21.525000000000002</v>
      </c>
      <c r="L33" s="9">
        <f t="shared" si="2"/>
        <v>123</v>
      </c>
      <c r="M33" s="9">
        <f t="shared" si="0"/>
        <v>129.15</v>
      </c>
      <c r="N33" s="1" t="s">
        <v>143</v>
      </c>
      <c r="P33" s="31">
        <f t="shared" si="3"/>
        <v>3.3333333333333335</v>
      </c>
    </row>
    <row r="34" spans="1:16" ht="39.6" x14ac:dyDescent="0.3">
      <c r="A34" s="17" t="s">
        <v>69</v>
      </c>
      <c r="B34" s="3" t="s">
        <v>97</v>
      </c>
      <c r="C34" s="3" t="s">
        <v>39</v>
      </c>
      <c r="D34" s="11">
        <v>420</v>
      </c>
      <c r="E34" s="8" t="s">
        <v>156</v>
      </c>
      <c r="F34" s="9">
        <v>3</v>
      </c>
      <c r="G34" s="10">
        <v>200</v>
      </c>
      <c r="H34" s="8" t="s">
        <v>99</v>
      </c>
      <c r="I34" s="22">
        <v>81.09</v>
      </c>
      <c r="J34" s="8">
        <v>5</v>
      </c>
      <c r="K34" s="9">
        <f t="shared" si="1"/>
        <v>85.144500000000008</v>
      </c>
      <c r="L34" s="9">
        <f t="shared" si="2"/>
        <v>243.27</v>
      </c>
      <c r="M34" s="9">
        <f t="shared" si="0"/>
        <v>255.43350000000004</v>
      </c>
      <c r="N34" s="1" t="s">
        <v>144</v>
      </c>
      <c r="P34" s="31">
        <f t="shared" si="3"/>
        <v>2.1</v>
      </c>
    </row>
    <row r="35" spans="1:16" ht="26.4" x14ac:dyDescent="0.3">
      <c r="A35" s="17" t="s">
        <v>33</v>
      </c>
      <c r="B35" s="3" t="s">
        <v>52</v>
      </c>
      <c r="C35" s="5"/>
      <c r="D35" s="5"/>
      <c r="E35" s="12"/>
      <c r="F35" s="10">
        <v>1.2</v>
      </c>
      <c r="G35" s="10"/>
      <c r="H35" s="8" t="s">
        <v>109</v>
      </c>
      <c r="I35" s="22">
        <v>133.22999999999999</v>
      </c>
      <c r="J35" s="8">
        <v>5</v>
      </c>
      <c r="K35" s="9">
        <f t="shared" si="1"/>
        <v>139.89150000000001</v>
      </c>
      <c r="L35" s="9">
        <f>SUM(F35*I35)</f>
        <v>159.87599999999998</v>
      </c>
      <c r="M35" s="9">
        <f t="shared" si="0"/>
        <v>167.8698</v>
      </c>
      <c r="N35" s="1" t="s">
        <v>145</v>
      </c>
      <c r="P35" s="31"/>
    </row>
    <row r="36" spans="1:16" ht="27" customHeight="1" x14ac:dyDescent="0.3">
      <c r="A36" s="17" t="s">
        <v>70</v>
      </c>
      <c r="B36" s="3" t="s">
        <v>53</v>
      </c>
      <c r="C36" s="5"/>
      <c r="D36" s="5"/>
      <c r="E36" s="12"/>
      <c r="F36" s="10">
        <v>4</v>
      </c>
      <c r="G36" s="10"/>
      <c r="H36" s="8" t="s">
        <v>110</v>
      </c>
      <c r="I36" s="22">
        <v>52.14</v>
      </c>
      <c r="J36" s="8">
        <v>5</v>
      </c>
      <c r="K36" s="9">
        <f t="shared" si="1"/>
        <v>54.747</v>
      </c>
      <c r="L36" s="9">
        <f t="shared" si="2"/>
        <v>208.56</v>
      </c>
      <c r="M36" s="9">
        <f t="shared" si="0"/>
        <v>218.988</v>
      </c>
      <c r="N36" s="1" t="s">
        <v>146</v>
      </c>
      <c r="P36" s="31"/>
    </row>
    <row r="37" spans="1:16" ht="28.5" customHeight="1" x14ac:dyDescent="0.3">
      <c r="A37" s="17" t="s">
        <v>34</v>
      </c>
      <c r="B37" s="3" t="s">
        <v>54</v>
      </c>
      <c r="C37" s="5"/>
      <c r="D37" s="5"/>
      <c r="E37" s="12"/>
      <c r="F37" s="10">
        <v>4</v>
      </c>
      <c r="G37" s="10"/>
      <c r="H37" s="8" t="s">
        <v>110</v>
      </c>
      <c r="I37" s="22">
        <v>52.14</v>
      </c>
      <c r="J37" s="8">
        <v>5</v>
      </c>
      <c r="K37" s="9">
        <f t="shared" si="1"/>
        <v>54.747</v>
      </c>
      <c r="L37" s="9">
        <f t="shared" si="2"/>
        <v>208.56</v>
      </c>
      <c r="M37" s="9">
        <f t="shared" si="0"/>
        <v>218.988</v>
      </c>
      <c r="N37" s="1" t="s">
        <v>149</v>
      </c>
      <c r="P37" s="31"/>
    </row>
    <row r="38" spans="1:16" x14ac:dyDescent="0.3">
      <c r="A38" s="17" t="s">
        <v>71</v>
      </c>
      <c r="B38" s="5" t="s">
        <v>79</v>
      </c>
      <c r="C38" s="5"/>
      <c r="D38" s="5"/>
      <c r="E38" s="15"/>
      <c r="F38" s="10">
        <v>24</v>
      </c>
      <c r="G38" s="10"/>
      <c r="H38" s="8" t="s">
        <v>111</v>
      </c>
      <c r="I38" s="22">
        <v>19.98</v>
      </c>
      <c r="J38" s="8">
        <v>5</v>
      </c>
      <c r="K38" s="9">
        <f t="shared" si="1"/>
        <v>20.979000000000003</v>
      </c>
      <c r="L38" s="9">
        <f t="shared" si="2"/>
        <v>479.52</v>
      </c>
      <c r="M38" s="9">
        <f t="shared" si="0"/>
        <v>503.49600000000009</v>
      </c>
      <c r="N38" s="1" t="s">
        <v>58</v>
      </c>
      <c r="P38" s="31"/>
    </row>
    <row r="39" spans="1:16" x14ac:dyDescent="0.3">
      <c r="A39" s="5" t="s">
        <v>36</v>
      </c>
      <c r="B39" s="5" t="s">
        <v>79</v>
      </c>
      <c r="C39" s="5"/>
      <c r="D39" s="5"/>
      <c r="E39" s="15"/>
      <c r="F39" s="10">
        <v>4</v>
      </c>
      <c r="G39" s="10"/>
      <c r="H39" s="8" t="s">
        <v>106</v>
      </c>
      <c r="I39" s="22">
        <v>50.7</v>
      </c>
      <c r="J39" s="8">
        <v>5</v>
      </c>
      <c r="K39" s="9">
        <f t="shared" si="1"/>
        <v>53.235000000000007</v>
      </c>
      <c r="L39" s="9">
        <f t="shared" si="2"/>
        <v>202.8</v>
      </c>
      <c r="M39" s="9">
        <f t="shared" si="0"/>
        <v>212.94000000000003</v>
      </c>
      <c r="N39" s="1" t="s">
        <v>59</v>
      </c>
      <c r="P39" s="31"/>
    </row>
    <row r="40" spans="1:16" x14ac:dyDescent="0.3">
      <c r="A40" s="5" t="s">
        <v>72</v>
      </c>
      <c r="B40" s="5" t="s">
        <v>80</v>
      </c>
      <c r="C40" s="5"/>
      <c r="D40" s="5"/>
      <c r="E40" s="15"/>
      <c r="F40" s="10">
        <v>2</v>
      </c>
      <c r="G40" s="10"/>
      <c r="H40" s="8" t="s">
        <v>112</v>
      </c>
      <c r="I40" s="22">
        <v>128</v>
      </c>
      <c r="J40" s="8">
        <v>21</v>
      </c>
      <c r="K40" s="9">
        <f>SUM(I40*1.21)</f>
        <v>154.88</v>
      </c>
      <c r="L40" s="9">
        <f t="shared" si="2"/>
        <v>256</v>
      </c>
      <c r="M40" s="9">
        <f t="shared" si="0"/>
        <v>309.76</v>
      </c>
      <c r="N40" s="1" t="s">
        <v>60</v>
      </c>
      <c r="P40" s="31"/>
    </row>
    <row r="41" spans="1:16" ht="26.4" x14ac:dyDescent="0.3">
      <c r="A41" s="5" t="s">
        <v>38</v>
      </c>
      <c r="B41" s="3" t="s">
        <v>81</v>
      </c>
      <c r="C41" s="5"/>
      <c r="D41" s="5"/>
      <c r="E41" s="15"/>
      <c r="F41" s="10">
        <v>10</v>
      </c>
      <c r="G41" s="10"/>
      <c r="H41" s="8" t="s">
        <v>113</v>
      </c>
      <c r="I41" s="22">
        <v>4.92</v>
      </c>
      <c r="J41" s="8">
        <v>21</v>
      </c>
      <c r="K41" s="9">
        <f t="shared" ref="K41:K45" si="4">SUM(I41*1.21)</f>
        <v>5.9531999999999998</v>
      </c>
      <c r="L41" s="9">
        <f t="shared" si="2"/>
        <v>49.2</v>
      </c>
      <c r="M41" s="9">
        <f t="shared" si="0"/>
        <v>59.531999999999996</v>
      </c>
      <c r="N41" s="1" t="s">
        <v>55</v>
      </c>
      <c r="P41" s="31"/>
    </row>
    <row r="42" spans="1:16" ht="26.4" x14ac:dyDescent="0.3">
      <c r="A42" s="5" t="s">
        <v>73</v>
      </c>
      <c r="B42" s="3" t="s">
        <v>82</v>
      </c>
      <c r="C42" s="5"/>
      <c r="D42" s="5"/>
      <c r="E42" s="15"/>
      <c r="F42" s="10">
        <v>2</v>
      </c>
      <c r="G42" s="10"/>
      <c r="H42" s="8" t="s">
        <v>114</v>
      </c>
      <c r="I42" s="22">
        <v>183.04</v>
      </c>
      <c r="J42" s="8">
        <v>21</v>
      </c>
      <c r="K42" s="9">
        <f t="shared" si="4"/>
        <v>221.47839999999999</v>
      </c>
      <c r="L42" s="9">
        <f t="shared" si="2"/>
        <v>366.08</v>
      </c>
      <c r="M42" s="9">
        <f t="shared" si="0"/>
        <v>442.95679999999999</v>
      </c>
      <c r="N42" s="1" t="s">
        <v>61</v>
      </c>
      <c r="P42" s="31"/>
    </row>
    <row r="43" spans="1:16" ht="26.4" x14ac:dyDescent="0.3">
      <c r="A43" s="5" t="s">
        <v>40</v>
      </c>
      <c r="B43" s="3" t="s">
        <v>83</v>
      </c>
      <c r="C43" s="5"/>
      <c r="D43" s="5"/>
      <c r="E43" s="15"/>
      <c r="F43" s="10">
        <v>1</v>
      </c>
      <c r="G43" s="10"/>
      <c r="H43" s="8" t="s">
        <v>112</v>
      </c>
      <c r="I43" s="22">
        <v>50</v>
      </c>
      <c r="J43" s="8">
        <v>21</v>
      </c>
      <c r="K43" s="9">
        <f t="shared" si="4"/>
        <v>60.5</v>
      </c>
      <c r="L43" s="9">
        <f t="shared" si="2"/>
        <v>50</v>
      </c>
      <c r="M43" s="9">
        <f t="shared" si="0"/>
        <v>60.5</v>
      </c>
      <c r="N43" s="1" t="s">
        <v>62</v>
      </c>
      <c r="P43" s="31"/>
    </row>
    <row r="44" spans="1:16" ht="26.4" x14ac:dyDescent="0.3">
      <c r="A44" s="5" t="s">
        <v>41</v>
      </c>
      <c r="B44" s="3" t="s">
        <v>56</v>
      </c>
      <c r="C44" s="5"/>
      <c r="D44" s="5"/>
      <c r="E44" s="15"/>
      <c r="F44" s="10">
        <v>4</v>
      </c>
      <c r="G44" s="10"/>
      <c r="H44" s="8" t="s">
        <v>115</v>
      </c>
      <c r="I44" s="22">
        <v>24.62</v>
      </c>
      <c r="J44" s="8">
        <v>21</v>
      </c>
      <c r="K44" s="9">
        <f t="shared" si="4"/>
        <v>29.790199999999999</v>
      </c>
      <c r="L44" s="9">
        <f t="shared" si="2"/>
        <v>98.48</v>
      </c>
      <c r="M44" s="9">
        <f t="shared" si="0"/>
        <v>119.16079999999999</v>
      </c>
      <c r="N44" s="1" t="s">
        <v>57</v>
      </c>
      <c r="P44" s="31"/>
    </row>
    <row r="45" spans="1:16" ht="26.4" x14ac:dyDescent="0.3">
      <c r="A45" s="5" t="s">
        <v>42</v>
      </c>
      <c r="B45" s="3" t="s">
        <v>157</v>
      </c>
      <c r="C45" s="5"/>
      <c r="D45" s="5"/>
      <c r="E45" s="5"/>
      <c r="F45" s="10">
        <v>1</v>
      </c>
      <c r="G45" s="10"/>
      <c r="H45" s="8" t="s">
        <v>112</v>
      </c>
      <c r="I45" s="22">
        <v>915.2</v>
      </c>
      <c r="J45" s="8">
        <v>21</v>
      </c>
      <c r="K45" s="9">
        <f t="shared" si="4"/>
        <v>1107.3920000000001</v>
      </c>
      <c r="L45" s="9">
        <f t="shared" si="2"/>
        <v>915.2</v>
      </c>
      <c r="M45" s="9">
        <f t="shared" si="0"/>
        <v>1107.3920000000001</v>
      </c>
      <c r="N45" s="1" t="s">
        <v>158</v>
      </c>
      <c r="P45" s="31"/>
    </row>
    <row r="46" spans="1:16" ht="26.4" x14ac:dyDescent="0.3">
      <c r="A46" s="43"/>
      <c r="B46" s="43"/>
      <c r="C46" s="43"/>
      <c r="D46" s="43"/>
      <c r="E46" s="43"/>
      <c r="F46" s="43"/>
      <c r="G46" s="44"/>
      <c r="H46" s="43"/>
      <c r="I46" s="45"/>
      <c r="J46" s="50"/>
      <c r="K46" s="48" t="s">
        <v>162</v>
      </c>
      <c r="L46" s="39">
        <f>SUM(L7:L45)</f>
        <v>19268.987500000007</v>
      </c>
      <c r="M46" s="9"/>
      <c r="N46" s="1"/>
    </row>
    <row r="47" spans="1:16" ht="32.25" customHeight="1" x14ac:dyDescent="0.3">
      <c r="A47" s="43"/>
      <c r="B47" s="43"/>
      <c r="C47" s="43"/>
      <c r="D47" s="43"/>
      <c r="E47" s="43"/>
      <c r="F47" s="43"/>
      <c r="G47" s="44"/>
      <c r="H47" s="43"/>
      <c r="I47" s="45"/>
      <c r="J47" s="50"/>
      <c r="K47" s="49" t="s">
        <v>161</v>
      </c>
      <c r="L47" s="39"/>
      <c r="M47" s="9"/>
      <c r="N47" s="46">
        <f>SUM(M48-L46)</f>
        <v>1241.0429749999894</v>
      </c>
    </row>
    <row r="48" spans="1:16" ht="26.4" x14ac:dyDescent="0.3">
      <c r="A48" s="43"/>
      <c r="B48" s="43"/>
      <c r="C48" s="43"/>
      <c r="D48" s="43"/>
      <c r="E48" s="43"/>
      <c r="F48" s="43"/>
      <c r="G48" s="44"/>
      <c r="H48" s="43"/>
      <c r="I48" s="45"/>
      <c r="J48" s="50"/>
      <c r="K48" s="49" t="s">
        <v>163</v>
      </c>
      <c r="L48" s="39"/>
      <c r="M48" s="47">
        <f>SUM(M7:M47)</f>
        <v>20510.030474999996</v>
      </c>
      <c r="N48" s="1"/>
    </row>
    <row r="49" spans="2:14" x14ac:dyDescent="0.3">
      <c r="N49" s="42"/>
    </row>
    <row r="51" spans="2:14" x14ac:dyDescent="0.3">
      <c r="B51" s="59" t="s">
        <v>150</v>
      </c>
      <c r="C51" s="60"/>
      <c r="D51" s="60"/>
      <c r="E51" s="60"/>
      <c r="F51" s="60"/>
      <c r="G51" s="60"/>
      <c r="H51" s="60"/>
      <c r="I51" s="60"/>
      <c r="J51" s="60"/>
      <c r="K51" s="60"/>
      <c r="L51" s="60"/>
      <c r="M51" s="60"/>
      <c r="N51" s="61"/>
    </row>
    <row r="52" spans="2:14" x14ac:dyDescent="0.3">
      <c r="B52" s="62"/>
      <c r="C52" s="63"/>
      <c r="D52" s="63"/>
      <c r="E52" s="63"/>
      <c r="F52" s="63"/>
      <c r="G52" s="63"/>
      <c r="H52" s="63"/>
      <c r="I52" s="63"/>
      <c r="J52" s="63"/>
      <c r="K52" s="63"/>
      <c r="L52" s="63"/>
      <c r="M52" s="63"/>
      <c r="N52" s="64"/>
    </row>
    <row r="53" spans="2:14" x14ac:dyDescent="0.3">
      <c r="B53" s="62"/>
      <c r="C53" s="63"/>
      <c r="D53" s="63"/>
      <c r="E53" s="63"/>
      <c r="F53" s="63"/>
      <c r="G53" s="63"/>
      <c r="H53" s="63"/>
      <c r="I53" s="63"/>
      <c r="J53" s="63"/>
      <c r="K53" s="63"/>
      <c r="L53" s="63"/>
      <c r="M53" s="63"/>
      <c r="N53" s="64"/>
    </row>
    <row r="54" spans="2:14" x14ac:dyDescent="0.3">
      <c r="B54" s="62"/>
      <c r="C54" s="63"/>
      <c r="D54" s="63"/>
      <c r="E54" s="63"/>
      <c r="F54" s="63"/>
      <c r="G54" s="63"/>
      <c r="H54" s="63"/>
      <c r="I54" s="63"/>
      <c r="J54" s="63"/>
      <c r="K54" s="63"/>
      <c r="L54" s="63"/>
      <c r="M54" s="63"/>
      <c r="N54" s="64"/>
    </row>
    <row r="55" spans="2:14" x14ac:dyDescent="0.3">
      <c r="B55" s="62"/>
      <c r="C55" s="63"/>
      <c r="D55" s="63"/>
      <c r="E55" s="63"/>
      <c r="F55" s="63"/>
      <c r="G55" s="63"/>
      <c r="H55" s="63"/>
      <c r="I55" s="63"/>
      <c r="J55" s="63"/>
      <c r="K55" s="63"/>
      <c r="L55" s="63"/>
      <c r="M55" s="63"/>
      <c r="N55" s="64"/>
    </row>
    <row r="56" spans="2:14" x14ac:dyDescent="0.3">
      <c r="B56" s="62"/>
      <c r="C56" s="63"/>
      <c r="D56" s="63"/>
      <c r="E56" s="63"/>
      <c r="F56" s="63"/>
      <c r="G56" s="63"/>
      <c r="H56" s="63"/>
      <c r="I56" s="63"/>
      <c r="J56" s="63"/>
      <c r="K56" s="63"/>
      <c r="L56" s="63"/>
      <c r="M56" s="63"/>
      <c r="N56" s="64"/>
    </row>
    <row r="57" spans="2:14" x14ac:dyDescent="0.3">
      <c r="B57" s="62"/>
      <c r="C57" s="63"/>
      <c r="D57" s="63"/>
      <c r="E57" s="63"/>
      <c r="F57" s="63"/>
      <c r="G57" s="63"/>
      <c r="H57" s="63"/>
      <c r="I57" s="63"/>
      <c r="J57" s="63"/>
      <c r="K57" s="63"/>
      <c r="L57" s="63"/>
      <c r="M57" s="63"/>
      <c r="N57" s="64"/>
    </row>
    <row r="58" spans="2:14" x14ac:dyDescent="0.3">
      <c r="B58" s="62"/>
      <c r="C58" s="63"/>
      <c r="D58" s="63"/>
      <c r="E58" s="63"/>
      <c r="F58" s="63"/>
      <c r="G58" s="63"/>
      <c r="H58" s="63"/>
      <c r="I58" s="63"/>
      <c r="J58" s="63"/>
      <c r="K58" s="63"/>
      <c r="L58" s="63"/>
      <c r="M58" s="63"/>
      <c r="N58" s="64"/>
    </row>
    <row r="59" spans="2:14" x14ac:dyDescent="0.3">
      <c r="B59" s="65"/>
      <c r="C59" s="66"/>
      <c r="D59" s="66"/>
      <c r="E59" s="66"/>
      <c r="F59" s="66"/>
      <c r="G59" s="66"/>
      <c r="H59" s="66"/>
      <c r="I59" s="66"/>
      <c r="J59" s="66"/>
      <c r="K59" s="66"/>
      <c r="L59" s="66"/>
      <c r="M59" s="66"/>
      <c r="N59" s="67"/>
    </row>
  </sheetData>
  <mergeCells count="3">
    <mergeCell ref="A1:N1"/>
    <mergeCell ref="A2:N2"/>
    <mergeCell ref="B51:N5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Kleveckaite</dc:creator>
  <cp:lastModifiedBy>Skaidre_Indrisiunien</cp:lastModifiedBy>
  <cp:lastPrinted>2020-07-01T11:11:27Z</cp:lastPrinted>
  <dcterms:created xsi:type="dcterms:W3CDTF">2019-05-09T08:48:57Z</dcterms:created>
  <dcterms:modified xsi:type="dcterms:W3CDTF">2020-07-01T11:11:54Z</dcterms:modified>
</cp:coreProperties>
</file>