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zitak\Desktop\Šakiai Pušyno g\Teikimui\"/>
    </mc:Choice>
  </mc:AlternateContent>
  <xr:revisionPtr revIDLastSave="0" documentId="13_ncr:1_{B4CF089C-77EB-4175-AF40-47153F4610F4}" xr6:coauthVersionLast="45" xr6:coauthVersionMax="45" xr10:uidLastSave="{00000000-0000-0000-0000-000000000000}"/>
  <bookViews>
    <workbookView xWindow="-110" yWindow="-110" windowWidth="19420" windowHeight="10420" xr2:uid="{00000000-000D-0000-FFFF-FFFF00000000}"/>
  </bookViews>
  <sheets>
    <sheet name="SAMATA" sheetId="1" r:id="rId1"/>
  </sheets>
  <definedNames>
    <definedName name="cBazineKaina" localSheetId="0">SAMATA!#REF!</definedName>
    <definedName name="cBazineNorma" localSheetId="0">SAMATA!#REF!</definedName>
    <definedName name="cDarbas" localSheetId="0">SAMATA!#REF!</definedName>
    <definedName name="cEilNr" localSheetId="0">SAMATA!$A$5</definedName>
    <definedName name="cKaina" localSheetId="0">SAMATA!#REF!</definedName>
    <definedName name="cKainosKodas" localSheetId="0">SAMATA!#REF!</definedName>
    <definedName name="cKainosKoef" localSheetId="0">SAMATA!#REF!</definedName>
    <definedName name="cKiekis" localSheetId="0">SAMATA!$D$5</definedName>
    <definedName name="cKodas" localSheetId="0">SAMATA!#REF!</definedName>
    <definedName name="cKoefKainai" localSheetId="0">SAMATA!#REF!</definedName>
    <definedName name="cKoefNormai" localSheetId="0">SAMATA!#REF!</definedName>
    <definedName name="cMatoVnt" localSheetId="0">SAMATA!$C$5</definedName>
    <definedName name="cMechanizmai" localSheetId="0">SAMATA!#REF!</definedName>
    <definedName name="cMedziagos" localSheetId="0">SAMATA!#REF!</definedName>
    <definedName name="cNorma" localSheetId="0">SAMATA!#REF!</definedName>
    <definedName name="cPavadinimas" localSheetId="0">SAMATA!$B$5</definedName>
    <definedName name="cPavoj" localSheetId="0">SAMATA!#REF!</definedName>
    <definedName name="cPozymis" localSheetId="0">SAMATA!#REF!</definedName>
    <definedName name="cSezon" localSheetId="0">SAMATA!#REF!</definedName>
    <definedName name="cSpecif" localSheetId="0">SAMATA!#REF!</definedName>
    <definedName name="cSuma" localSheetId="0">SAMATA!#REF!</definedName>
    <definedName name="KainuLygis" localSheetId="0">SAMATA!#REF!</definedName>
    <definedName name="KainuLygis_Kodas" localSheetId="0">SAMATA!#REF!</definedName>
    <definedName name="Kompleksas" localSheetId="0">SAMATA!#REF!</definedName>
    <definedName name="Metodika" localSheetId="0">SAMATA!#REF!</definedName>
    <definedName name="Netto" localSheetId="0">SAMATA!#REF!</definedName>
    <definedName name="Netto_DJ" localSheetId="0">SAMATA!#REF!</definedName>
    <definedName name="Netto_MECH" localSheetId="0">SAMATA!#REF!</definedName>
    <definedName name="Netto_MED" localSheetId="0">SAMATA!#REF!</definedName>
    <definedName name="Objektas" localSheetId="0">SAMATA!#REF!</definedName>
    <definedName name="PriesPVM" localSheetId="0">SAMATA!#REF!</definedName>
    <definedName name="PriesPVM_DJ" localSheetId="0">SAMATA!#REF!</definedName>
    <definedName name="PriesPVM_MECH" localSheetId="0">SAMATA!#REF!</definedName>
    <definedName name="PriesPVM_MED" localSheetId="0">SAMATA!#REF!</definedName>
    <definedName name="_xlnm.Print_Titles" localSheetId="0">SAMATA!$5:$5</definedName>
    <definedName name="Samata" localSheetId="0">SAMATA!$A$3:$A$3</definedName>
    <definedName name="Sudarytojas" localSheetId="0">SAMATA!#REF!</definedName>
    <definedName name="SumaAntrasteje" localSheetId="0">SAMATA!#REF!</definedName>
    <definedName name="Total" localSheetId="0">SAMATA!#REF!</definedName>
    <definedName name="Total_DJ" localSheetId="0">SAMATA!#REF!</definedName>
    <definedName name="Total_MECH" localSheetId="0">SAMATA!#REF!</definedName>
    <definedName name="Total_MED" localSheetId="0">SAMATA!#REF!</definedName>
    <definedName name="Valiuta_Kodas" localSheetId="0">SAMATA!#REF!</definedName>
    <definedName name="Valiuta_Kursas" localSheetId="0">SAMATA!#REF!</definedName>
  </definedNames>
  <calcPr calcId="191029"/>
</workbook>
</file>

<file path=xl/calcChain.xml><?xml version="1.0" encoding="utf-8"?>
<calcChain xmlns="http://schemas.openxmlformats.org/spreadsheetml/2006/main">
  <c r="F60" i="1" l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1" i="1" l="1"/>
  <c r="F62" i="1" s="1"/>
  <c r="F63" i="1" s="1"/>
  <c r="A8" i="1"/>
  <c r="A9" i="1" s="1"/>
  <c r="A10" i="1" l="1"/>
  <c r="A11" i="1" l="1"/>
  <c r="A12" i="1" s="1"/>
  <c r="A13" i="1" l="1"/>
  <c r="A15" i="1" l="1"/>
  <c r="A16" i="1" l="1"/>
  <c r="A17" i="1" l="1"/>
  <c r="A18" i="1" l="1"/>
  <c r="A19" i="1" l="1"/>
  <c r="A20" i="1" l="1"/>
  <c r="A21" i="1" l="1"/>
  <c r="A24" i="1" l="1"/>
  <c r="A25" i="1" l="1"/>
  <c r="A26" i="1" l="1"/>
  <c r="A27" i="1" s="1"/>
  <c r="A29" i="1" l="1"/>
  <c r="A30" i="1" s="1"/>
  <c r="A31" i="1" l="1"/>
  <c r="A33" i="1" s="1"/>
  <c r="A34" i="1" l="1"/>
  <c r="A35" i="1" l="1"/>
  <c r="A36" i="1" s="1"/>
  <c r="A39" i="1" l="1"/>
  <c r="A40" i="1" s="1"/>
  <c r="A41" i="1" s="1"/>
  <c r="A42" i="1" l="1"/>
  <c r="A43" i="1" s="1"/>
  <c r="A44" i="1" l="1"/>
  <c r="A46" i="1" s="1"/>
  <c r="A47" i="1" l="1"/>
  <c r="A48" i="1" s="1"/>
  <c r="A49" i="1" s="1"/>
  <c r="A50" i="1" l="1"/>
  <c r="A56" i="1" s="1"/>
  <c r="A57" i="1" l="1"/>
  <c r="A59" i="1" s="1"/>
  <c r="A60" i="1" s="1"/>
</calcChain>
</file>

<file path=xl/sharedStrings.xml><?xml version="1.0" encoding="utf-8"?>
<sst xmlns="http://schemas.openxmlformats.org/spreadsheetml/2006/main" count="110" uniqueCount="77">
  <si>
    <t>Eil. Nr.</t>
  </si>
  <si>
    <t>Nuovažų pastorinimas 10 cm storio sodrintu žvyru</t>
  </si>
  <si>
    <t>I grupės grunto kasimas ekskavatoriais su 0.65 m3 kaušu, pakrovimas į autosavivarčius, vežiojimas iki 10 km ir darbas sąvartoje</t>
  </si>
  <si>
    <t>100 m2</t>
  </si>
  <si>
    <t>100 m3</t>
  </si>
  <si>
    <t>Dangų sujungimas</t>
  </si>
  <si>
    <t>Bendra vertė su PVM</t>
  </si>
  <si>
    <t>Kelio ašinės linijos ir kelio juostos nužymėjimas trasoje</t>
  </si>
  <si>
    <t>m</t>
  </si>
  <si>
    <t>Kelio stabilizuoto pagrindo įrengimas šalto regeneravimo mašina, pridedant hidraulinių rišiklių, kai pagrindas 15cm storio</t>
  </si>
  <si>
    <t>Pagrindiniai resursai: Mastika sandarinanti MCU</t>
  </si>
  <si>
    <t>1000 m2</t>
  </si>
  <si>
    <t>8 cm storio viensluoksnės dangos įrengimas, panaudojant asfaltbetonio klotuvą be automatinio aukščio reguliavimo, iš asfaltbetonio mišinio AC 16 PD</t>
  </si>
  <si>
    <t>Kelio ženklų vienstiebių metalinių atramų (d = 76 mm) ant monolitinių betoninių pamatų pastatymas</t>
  </si>
  <si>
    <t>Gelžbetoninių konstrukcijų ir asfaltbetonio sujungimas mastikomis</t>
  </si>
  <si>
    <t>Geotinklo juostų klojimas asfalto dangos sandūrose</t>
  </si>
  <si>
    <t>100m</t>
  </si>
  <si>
    <t>Vertikalus ženklinimas</t>
  </si>
  <si>
    <t>Betono laužo  kasimas ekskavatoriais su 0.25m3 kaušu, pakrovimas į autosavivarčius ir išvežimas iki 20 km</t>
  </si>
  <si>
    <t>Pralaidų iš gelžbetonio įmovinių 250 mm skersmens vamzdžių demontavimas</t>
  </si>
  <si>
    <t>Pavadinimas</t>
  </si>
  <si>
    <t>Skyrius Žemės darbai</t>
  </si>
  <si>
    <t>Pralaidų iš gelžbetonio įmovinių 300 mm skersmens vamzdžių demontavimas</t>
  </si>
  <si>
    <t>Siūlių pjaustymas diskine freza asfaltbetonio dangoje</t>
  </si>
  <si>
    <t>Griovio dugno  planiravimas rankiniu būdu, kai gruntas 2 grupės</t>
  </si>
  <si>
    <t>Rodyklių, salelių, pėsčiųjų perėjų ir kitų elementų ženklinimas dažais mechanizuotu būdu,tipas 1.12</t>
  </si>
  <si>
    <t>Kelio ženklų skydų   montavimas prie vienstiebių atramų rankiniu būdu</t>
  </si>
  <si>
    <t>Pogriovinio drenažo iš plastikinių gofruotų vamzdžių su filtru įrengimas, užpilant filtracinį sluoksnį ekskavatoriumi, vamzdžių skersmuo 113/126 mm</t>
  </si>
  <si>
    <t>Apsauginio šalčiui atsparaus pagrindo sluoksnio įrengimas iš gamtinio smėlio</t>
  </si>
  <si>
    <t>100m2</t>
  </si>
  <si>
    <t>Iškasų dugno  planiravimas 66 kw autogreideriais, kai gruntas II grupės</t>
  </si>
  <si>
    <t xml:space="preserve">    PVM</t>
  </si>
  <si>
    <t>Vamzdynų pirminis (apsauginis) užpylimas ekskavatoriumi, sutankinant gruntą</t>
  </si>
  <si>
    <t>Pagrindiniai resursai: Plastikiniai drenažo šuliniai, Liukai ketiniai lietaus kanalizacijos</t>
  </si>
  <si>
    <t>Skyrius Paruošiamieji darbai</t>
  </si>
  <si>
    <t>Betonines dangos išardymas mechanizuotai</t>
  </si>
  <si>
    <t>Kelkraščio sustiprinimas smėlio - žvyro mišiniu su 30% dirvožemio  priedais 8cm storio sluoksniu</t>
  </si>
  <si>
    <t>Plastikinių apžiūros šulinių 425 montavimas</t>
  </si>
  <si>
    <t>Plotų tvirtinimas, apsėjant daugiametėmis žolėmis mechanizuotai</t>
  </si>
  <si>
    <t>m3</t>
  </si>
  <si>
    <t>vnt</t>
  </si>
  <si>
    <t>Kiekis</t>
  </si>
  <si>
    <t>Gatvės dalis</t>
  </si>
  <si>
    <t>Pralaidų iš gelžbetonio įmovinių 350 mm skersmens vamzdžių demontavimas</t>
  </si>
  <si>
    <t>Geotekstilės paklojimas</t>
  </si>
  <si>
    <t>Skyrius Dangų konstrukcijos</t>
  </si>
  <si>
    <t>Skyrius Kelio apstatymas ir saugaus eismo organizavimas</t>
  </si>
  <si>
    <t>Mato vnt</t>
  </si>
  <si>
    <t>Bendra vertė be PVM</t>
  </si>
  <si>
    <t>Pogriovinio drenažo iš plastikinių gofruotų vamzdžių su filtru įrengimas, užpilant filtracinį sluoksnį ekskavatoriumi, vamzdžių skersmuo 174/200 mm</t>
  </si>
  <si>
    <t>km</t>
  </si>
  <si>
    <t>t</t>
  </si>
  <si>
    <t>Užpylimas gruntu</t>
  </si>
  <si>
    <t>Plastikinių 110 mm skersmens žiočių klojimas ir prijungimas prie drenažo rinktuvų</t>
  </si>
  <si>
    <t>Drenažas</t>
  </si>
  <si>
    <t>1000m</t>
  </si>
  <si>
    <t>Plastikinių drenažo šulinių 425 montavimas</t>
  </si>
  <si>
    <t>Infiltracinė tranšėja</t>
  </si>
  <si>
    <t>Skyrius Vandens nuvedimas</t>
  </si>
  <si>
    <t>Kelio dangos ženklinimas dažais brūkšnine 0.12 m pločio linija mechanizuotu būdu, kai brūkšnio ir tarpo santykis 1:1</t>
  </si>
  <si>
    <t>m2</t>
  </si>
  <si>
    <t>II grupės grunto kasimas ekskavatoriais su 0.65 m3 kaušu, pakrovimas į autosavivarčius, vežiojimas iki 10 km ir darbas sąvartoje</t>
  </si>
  <si>
    <t>1000 m3</t>
  </si>
  <si>
    <t>Nuovažos</t>
  </si>
  <si>
    <t>Horizontalus ženklinimas</t>
  </si>
  <si>
    <t>30 cm storio grunto sutankinimas nelaistant vandeniu prikabinamais 25 t volais, važiuojant viena vieta 6 kartus</t>
  </si>
  <si>
    <t>10 cm storio viensluoksnės dangos įrengimas, panaudojant asfaltbetonio klotuvą be automatinio aukščio reguliavimo, iš asfaltbetonio mišinio AC 16 PD</t>
  </si>
  <si>
    <t>Mato vnt. kaina be PVM, €</t>
  </si>
  <si>
    <t>Viso kiekio kaina be PVM, €</t>
  </si>
  <si>
    <t>Papildomi duomenys</t>
  </si>
  <si>
    <t>Įkainuoti sąnaudų kiekių žiniaraščiai</t>
  </si>
  <si>
    <t>Objektas: Šakių r. sav., Griškabūdžio sen., Paluobių k., Pušyno gatvės Nr. Pal – 9 dalies kapitalinio remonto techninis darbo projektas</t>
  </si>
  <si>
    <t>Susisiekimo miestų gatvių dalis</t>
  </si>
  <si>
    <t>Viensluoksnio 25 cm storio pagrindo įrengimas iš skaldos</t>
  </si>
  <si>
    <t>Kiti vandnes nuvedimo įrenginiai</t>
  </si>
  <si>
    <t>Plastikinių vandens surinkimo šulinių 425 montavimas</t>
  </si>
  <si>
    <t>Pagrindiniai resursai: Plastikiniai lietaus surinkimo šuliniai, Liukai ketiniai lietaus kanalizacijos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</si>
</sst>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>
    <font>
      <sz val="10"/>
      <name val="MS Sans Serif"/>
      <charset val="186"/>
    </font>
    <font>
      <sz val="10"/>
      <name val="Times New Roman Baltic"/>
      <family val="1"/>
      <charset val="186"/>
    </font>
    <font>
      <b/>
      <sz val="9"/>
      <name val="Calibri"/>
      <family val="1"/>
      <charset val="186"/>
    </font>
    <font>
      <sz val="9"/>
      <name val="Calibri"/>
      <family val="1"/>
      <charset val="186"/>
    </font>
    <font>
      <b/>
      <sz val="9"/>
      <color rgb="FF000000"/>
      <name val="Calibri"/>
      <family val="1"/>
      <charset val="186"/>
    </font>
    <font>
      <sz val="10"/>
      <color rgb="FF000000"/>
      <name val="Times New Roman Baltic"/>
      <family val="1"/>
      <charset val="186"/>
    </font>
    <font>
      <sz val="10"/>
      <color rgb="FF808080"/>
      <name val="Calibri"/>
      <family val="1"/>
      <charset val="186"/>
    </font>
    <font>
      <b/>
      <sz val="10"/>
      <name val="Calibri"/>
      <family val="2"/>
      <charset val="186"/>
      <scheme val="minor"/>
    </font>
    <font>
      <b/>
      <sz val="12"/>
      <name val="Calibri"/>
      <family val="2"/>
      <charset val="186"/>
    </font>
    <font>
      <sz val="10"/>
      <name val="TimesLT"/>
      <charset val="186"/>
    </font>
    <font>
      <b/>
      <sz val="12"/>
      <name val="Calibri"/>
      <family val="2"/>
      <charset val="186"/>
      <scheme val="minor"/>
    </font>
    <font>
      <sz val="9"/>
      <color rgb="FF000000"/>
      <name val="Calibri"/>
      <family val="2"/>
      <charset val="186"/>
    </font>
    <font>
      <b/>
      <sz val="10"/>
      <name val="Calibri"/>
      <family val="1"/>
      <charset val="186"/>
    </font>
    <font>
      <sz val="10"/>
      <name val="Calibri"/>
      <family val="1"/>
      <charset val="186"/>
    </font>
    <font>
      <sz val="9"/>
      <name val="Calibri"/>
      <family val="2"/>
      <charset val="186"/>
    </font>
    <font>
      <b/>
      <sz val="9"/>
      <name val="Calibri"/>
      <family val="2"/>
      <charset val="186"/>
    </font>
    <font>
      <b/>
      <sz val="9"/>
      <color rgb="FF000000"/>
      <name val="Calibri"/>
      <family val="2"/>
      <charset val="186"/>
    </font>
    <font>
      <b/>
      <sz val="10"/>
      <name val="Calibri"/>
      <family val="2"/>
      <charset val="186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rgb="FFD3D3D3"/>
      </left>
      <right style="hair">
        <color rgb="FFD3D3D3"/>
      </right>
      <top style="hair">
        <color rgb="FFD3D3D3"/>
      </top>
      <bottom style="hair">
        <color rgb="FFD3D3D3"/>
      </bottom>
      <diagonal/>
    </border>
    <border>
      <left style="hair">
        <color rgb="FFD3D3D3"/>
      </left>
      <right style="hair">
        <color rgb="FFD3D3D3"/>
      </right>
      <top style="hair">
        <color rgb="FFD3D3D3"/>
      </top>
      <bottom style="thin">
        <color indexed="64"/>
      </bottom>
      <diagonal/>
    </border>
    <border>
      <left style="hair">
        <color rgb="FFD3D3D3"/>
      </left>
      <right style="hair">
        <color rgb="FFD3D3D3"/>
      </right>
      <top/>
      <bottom style="hair">
        <color rgb="FFD3D3D3"/>
      </bottom>
      <diagonal/>
    </border>
  </borders>
  <cellStyleXfs count="2">
    <xf numFmtId="0" fontId="0" fillId="0" borderId="0"/>
    <xf numFmtId="0" fontId="9" fillId="0" borderId="0"/>
  </cellStyleXfs>
  <cellXfs count="59">
    <xf numFmtId="0" fontId="0" fillId="0" borderId="0" xfId="0"/>
    <xf numFmtId="0" fontId="5" fillId="0" borderId="0" xfId="0" applyFont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left" vertical="center" wrapText="1"/>
    </xf>
    <xf numFmtId="0" fontId="1" fillId="0" borderId="2" xfId="0" applyFont="1" applyBorder="1" applyAlignment="1">
      <alignment horizontal="center" vertical="center" wrapText="1"/>
    </xf>
    <xf numFmtId="0" fontId="11" fillId="3" borderId="2" xfId="0" applyFont="1" applyFill="1" applyBorder="1" applyAlignment="1">
      <alignment horizontal="center" vertical="center" wrapText="1"/>
    </xf>
    <xf numFmtId="0" fontId="11" fillId="3" borderId="2" xfId="0" applyFont="1" applyFill="1" applyBorder="1" applyAlignment="1">
      <alignment horizontal="left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vertical="center" wrapText="1"/>
    </xf>
    <xf numFmtId="0" fontId="2" fillId="0" borderId="4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3" fillId="0" borderId="3" xfId="0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1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left" vertical="center" wrapText="1"/>
    </xf>
    <xf numFmtId="0" fontId="11" fillId="0" borderId="0" xfId="0" applyFont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left"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11" fillId="2" borderId="0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left" vertical="center" wrapText="1"/>
    </xf>
    <xf numFmtId="4" fontId="1" fillId="0" borderId="0" xfId="0" applyNumberFormat="1" applyFont="1" applyAlignment="1">
      <alignment vertical="center" wrapText="1"/>
    </xf>
    <xf numFmtId="4" fontId="7" fillId="0" borderId="1" xfId="0" applyNumberFormat="1" applyFont="1" applyBorder="1" applyAlignment="1">
      <alignment horizontal="center" vertical="center" wrapText="1"/>
    </xf>
    <xf numFmtId="4" fontId="1" fillId="0" borderId="0" xfId="0" applyNumberFormat="1" applyFont="1" applyAlignment="1">
      <alignment horizontal="center" vertical="center" wrapText="1"/>
    </xf>
    <xf numFmtId="4" fontId="1" fillId="0" borderId="2" xfId="0" applyNumberFormat="1" applyFont="1" applyBorder="1" applyAlignment="1">
      <alignment horizontal="center" vertical="center" wrapText="1"/>
    </xf>
    <xf numFmtId="4" fontId="5" fillId="3" borderId="2" xfId="0" applyNumberFormat="1" applyFont="1" applyFill="1" applyBorder="1" applyAlignment="1">
      <alignment horizontal="center" vertical="center" wrapText="1"/>
    </xf>
    <xf numFmtId="4" fontId="5" fillId="0" borderId="2" xfId="0" applyNumberFormat="1" applyFont="1" applyBorder="1" applyAlignment="1">
      <alignment horizontal="center" vertical="center" wrapText="1"/>
    </xf>
    <xf numFmtId="4" fontId="5" fillId="0" borderId="0" xfId="0" applyNumberFormat="1" applyFont="1" applyAlignment="1">
      <alignment horizontal="center" vertical="center" wrapText="1"/>
    </xf>
    <xf numFmtId="4" fontId="5" fillId="0" borderId="0" xfId="0" applyNumberFormat="1" applyFont="1" applyBorder="1" applyAlignment="1">
      <alignment horizontal="center" vertical="center" wrapText="1"/>
    </xf>
    <xf numFmtId="4" fontId="6" fillId="0" borderId="4" xfId="0" applyNumberFormat="1" applyFont="1" applyBorder="1" applyAlignment="1">
      <alignment vertical="center" wrapText="1"/>
    </xf>
    <xf numFmtId="4" fontId="6" fillId="0" borderId="3" xfId="0" applyNumberFormat="1" applyFont="1" applyBorder="1" applyAlignment="1">
      <alignment vertical="center" wrapText="1"/>
    </xf>
    <xf numFmtId="4" fontId="17" fillId="0" borderId="4" xfId="0" applyNumberFormat="1" applyFont="1" applyBorder="1" applyAlignment="1">
      <alignment vertical="center" wrapText="1"/>
    </xf>
    <xf numFmtId="4" fontId="17" fillId="0" borderId="3" xfId="0" applyNumberFormat="1" applyFont="1" applyBorder="1" applyAlignment="1">
      <alignment vertical="center" wrapText="1"/>
    </xf>
    <xf numFmtId="0" fontId="11" fillId="0" borderId="2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10" fillId="0" borderId="0" xfId="1" applyFont="1" applyAlignment="1">
      <alignment horizontal="center" vertical="center" wrapText="1"/>
    </xf>
    <xf numFmtId="0" fontId="12" fillId="0" borderId="0" xfId="0" applyFont="1" applyAlignment="1" applyProtection="1">
      <alignment horizontal="left" vertical="center" wrapText="1"/>
      <protection locked="0"/>
    </xf>
    <xf numFmtId="0" fontId="8" fillId="0" borderId="0" xfId="0" applyFont="1" applyAlignment="1">
      <alignment horizontal="center" vertical="center" wrapText="1"/>
    </xf>
    <xf numFmtId="0" fontId="15" fillId="0" borderId="2" xfId="0" applyFont="1" applyFill="1" applyBorder="1" applyAlignment="1">
      <alignment horizontal="left" vertical="center" wrapText="1"/>
    </xf>
  </cellXfs>
  <cellStyles count="2">
    <cellStyle name="Normal" xfId="0" builtinId="0"/>
    <cellStyle name="Normal 2" xfId="1" xr:uid="{EAD256C6-0C20-4C78-AC4B-93DB7A8D26C2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G63"/>
  <sheetViews>
    <sheetView showGridLines="0" showZeros="0" tabSelected="1" showOutlineSymbols="0" defaultGridColor="0" topLeftCell="A54" colorId="8" zoomScaleNormal="100" workbookViewId="0">
      <selection activeCell="F6" sqref="F6"/>
    </sheetView>
  </sheetViews>
  <sheetFormatPr defaultColWidth="9.1796875" defaultRowHeight="13" outlineLevelRow="2"/>
  <cols>
    <col min="1" max="1" width="4.7265625" style="12" customWidth="1"/>
    <col min="2" max="2" width="35.7265625" style="12" customWidth="1"/>
    <col min="3" max="4" width="8.7265625" style="29" customWidth="1"/>
    <col min="5" max="6" width="15.7265625" style="40" customWidth="1"/>
    <col min="7" max="7" width="15.7265625" style="11" customWidth="1"/>
    <col min="8" max="16384" width="9.1796875" style="11"/>
  </cols>
  <sheetData>
    <row r="1" spans="1:7" ht="16.899999999999999" customHeight="1">
      <c r="A1" s="57" t="s">
        <v>70</v>
      </c>
      <c r="B1" s="57"/>
      <c r="C1" s="57"/>
      <c r="D1" s="57"/>
      <c r="E1" s="57"/>
      <c r="F1" s="57"/>
      <c r="G1" s="57"/>
    </row>
    <row r="2" spans="1:7" ht="30" customHeight="1">
      <c r="A2" s="55" t="s">
        <v>71</v>
      </c>
      <c r="B2" s="55"/>
      <c r="C2" s="55"/>
      <c r="D2" s="55"/>
      <c r="E2" s="55"/>
      <c r="F2" s="55"/>
      <c r="G2" s="55"/>
    </row>
    <row r="3" spans="1:7">
      <c r="A3" s="56" t="s">
        <v>72</v>
      </c>
      <c r="B3" s="56"/>
      <c r="C3" s="28"/>
      <c r="D3" s="28"/>
    </row>
    <row r="4" spans="1:7" ht="13.5" thickBot="1"/>
    <row r="5" spans="1:7" s="3" customFormat="1" ht="30" customHeight="1" thickBot="1">
      <c r="A5" s="8" t="s">
        <v>0</v>
      </c>
      <c r="B5" s="9" t="s">
        <v>20</v>
      </c>
      <c r="C5" s="8" t="s">
        <v>47</v>
      </c>
      <c r="D5" s="10" t="s">
        <v>41</v>
      </c>
      <c r="E5" s="41" t="s">
        <v>67</v>
      </c>
      <c r="F5" s="41" t="s">
        <v>68</v>
      </c>
      <c r="G5" s="7" t="s">
        <v>69</v>
      </c>
    </row>
    <row r="6" spans="1:7" s="3" customFormat="1" ht="23.5" customHeight="1">
      <c r="A6" s="5"/>
      <c r="B6" s="54" t="s">
        <v>34</v>
      </c>
      <c r="C6" s="54"/>
      <c r="D6" s="2"/>
      <c r="E6" s="42"/>
      <c r="F6" s="42"/>
    </row>
    <row r="7" spans="1:7" s="3" customFormat="1" ht="23.5" customHeight="1">
      <c r="A7" s="13">
        <v>1</v>
      </c>
      <c r="B7" s="14" t="s">
        <v>7</v>
      </c>
      <c r="C7" s="30" t="s">
        <v>55</v>
      </c>
      <c r="D7" s="22">
        <v>0.54700000000000004</v>
      </c>
      <c r="E7" s="43">
        <v>559.54999999999995</v>
      </c>
      <c r="F7" s="43">
        <f>ROUND(D7*E7,2)</f>
        <v>306.07</v>
      </c>
      <c r="G7" s="15"/>
    </row>
    <row r="8" spans="1:7" s="3" customFormat="1" ht="23.5" customHeight="1">
      <c r="A8" s="13">
        <f ca="1">OFFSET(A$1,MATCH(1E+25,A$1:OFFSET(A8,-1,0))-1,0)+1</f>
        <v>2</v>
      </c>
      <c r="B8" s="14" t="s">
        <v>23</v>
      </c>
      <c r="C8" s="30" t="s">
        <v>16</v>
      </c>
      <c r="D8" s="22">
        <v>0.1</v>
      </c>
      <c r="E8" s="43">
        <v>111.6</v>
      </c>
      <c r="F8" s="43">
        <f t="shared" ref="F8:F60" si="0">ROUND(D8*E8,2)</f>
        <v>11.16</v>
      </c>
      <c r="G8" s="15"/>
    </row>
    <row r="9" spans="1:7" s="3" customFormat="1" ht="13" customHeight="1" outlineLevel="2">
      <c r="A9" s="13">
        <f ca="1">OFFSET(A$1,MATCH(1E+25,A$1:OFFSET(A9,-1,0))-1,0)+1</f>
        <v>3</v>
      </c>
      <c r="B9" s="14" t="s">
        <v>35</v>
      </c>
      <c r="C9" s="30" t="s">
        <v>4</v>
      </c>
      <c r="D9" s="22">
        <v>4.2000000000000003E-2</v>
      </c>
      <c r="E9" s="43">
        <v>4285.3999999999996</v>
      </c>
      <c r="F9" s="43">
        <f t="shared" si="0"/>
        <v>179.99</v>
      </c>
      <c r="G9" s="15"/>
    </row>
    <row r="10" spans="1:7" s="3" customFormat="1" ht="24">
      <c r="A10" s="13">
        <f ca="1">OFFSET(A$1,MATCH(1E+25,A$1:OFFSET(A10,-1,0))-1,0)+1</f>
        <v>4</v>
      </c>
      <c r="B10" s="14" t="s">
        <v>19</v>
      </c>
      <c r="C10" s="30" t="s">
        <v>8</v>
      </c>
      <c r="D10" s="22">
        <v>14</v>
      </c>
      <c r="E10" s="43">
        <v>23.64</v>
      </c>
      <c r="F10" s="43">
        <f t="shared" si="0"/>
        <v>330.96</v>
      </c>
      <c r="G10" s="15"/>
    </row>
    <row r="11" spans="1:7" s="3" customFormat="1" ht="36.75" customHeight="1">
      <c r="A11" s="13">
        <f ca="1">OFFSET(A$1,MATCH(1E+25,A$1:OFFSET(A11,-1,0))-1,0)+1</f>
        <v>5</v>
      </c>
      <c r="B11" s="14" t="s">
        <v>22</v>
      </c>
      <c r="C11" s="30" t="s">
        <v>8</v>
      </c>
      <c r="D11" s="22">
        <v>39</v>
      </c>
      <c r="E11" s="43">
        <v>25.48</v>
      </c>
      <c r="F11" s="43">
        <f t="shared" si="0"/>
        <v>993.72</v>
      </c>
      <c r="G11" s="15"/>
    </row>
    <row r="12" spans="1:7" s="3" customFormat="1" ht="37.5" customHeight="1">
      <c r="A12" s="13">
        <f ca="1">OFFSET(A$1,MATCH(1E+25,A$1:OFFSET(A12,-1,0))-1,0)+1</f>
        <v>6</v>
      </c>
      <c r="B12" s="14" t="s">
        <v>43</v>
      </c>
      <c r="C12" s="30" t="s">
        <v>8</v>
      </c>
      <c r="D12" s="22">
        <v>37</v>
      </c>
      <c r="E12" s="43">
        <v>26.84</v>
      </c>
      <c r="F12" s="43">
        <f t="shared" si="0"/>
        <v>993.08</v>
      </c>
      <c r="G12" s="15"/>
    </row>
    <row r="13" spans="1:7" s="3" customFormat="1" ht="45" customHeight="1">
      <c r="A13" s="13">
        <f ca="1">OFFSET(A$1,MATCH(1E+25,A$1:OFFSET(A13,-1,0))-1,0)+1</f>
        <v>7</v>
      </c>
      <c r="B13" s="14" t="s">
        <v>18</v>
      </c>
      <c r="C13" s="30" t="s">
        <v>51</v>
      </c>
      <c r="D13" s="22">
        <v>20</v>
      </c>
      <c r="E13" s="43">
        <v>35.909999999999997</v>
      </c>
      <c r="F13" s="43">
        <f t="shared" si="0"/>
        <v>718.2</v>
      </c>
      <c r="G13" s="15"/>
    </row>
    <row r="14" spans="1:7" s="3" customFormat="1" ht="23.5" customHeight="1">
      <c r="A14" s="5"/>
      <c r="B14" s="54" t="s">
        <v>21</v>
      </c>
      <c r="C14" s="54"/>
      <c r="D14" s="2"/>
      <c r="E14" s="42"/>
      <c r="F14" s="43">
        <f t="shared" si="0"/>
        <v>0</v>
      </c>
    </row>
    <row r="15" spans="1:7" s="3" customFormat="1" ht="54.75" customHeight="1">
      <c r="A15" s="13">
        <f ca="1">OFFSET(A$1,MATCH(1E+25,A$1:OFFSET(A15,-1,0))-1,0)+1</f>
        <v>8</v>
      </c>
      <c r="B15" s="14" t="s">
        <v>61</v>
      </c>
      <c r="C15" s="30" t="s">
        <v>62</v>
      </c>
      <c r="D15" s="22">
        <v>2.0939999999999999</v>
      </c>
      <c r="E15" s="43">
        <v>4504.2700000000004</v>
      </c>
      <c r="F15" s="43">
        <f t="shared" si="0"/>
        <v>9431.94</v>
      </c>
      <c r="G15" s="15"/>
    </row>
    <row r="16" spans="1:7" s="3" customFormat="1" ht="59.25" customHeight="1">
      <c r="A16" s="13">
        <f ca="1">OFFSET(A$1,MATCH(1E+25,A$1:OFFSET(A16,-1,0))-1,0)+1</f>
        <v>9</v>
      </c>
      <c r="B16" s="14" t="s">
        <v>2</v>
      </c>
      <c r="C16" s="30" t="s">
        <v>62</v>
      </c>
      <c r="D16" s="22">
        <v>0.24149999999999999</v>
      </c>
      <c r="E16" s="43">
        <v>3934.17</v>
      </c>
      <c r="F16" s="43">
        <f t="shared" si="0"/>
        <v>950.1</v>
      </c>
      <c r="G16" s="15"/>
    </row>
    <row r="17" spans="1:7" s="3" customFormat="1" ht="24">
      <c r="A17" s="13">
        <f ca="1">OFFSET(A$1,MATCH(1E+25,A$1:OFFSET(A17,-1,0))-1,0)+1</f>
        <v>10</v>
      </c>
      <c r="B17" s="14" t="s">
        <v>30</v>
      </c>
      <c r="C17" s="30" t="s">
        <v>11</v>
      </c>
      <c r="D17" s="22">
        <v>3.7057000000000002</v>
      </c>
      <c r="E17" s="43">
        <v>200</v>
      </c>
      <c r="F17" s="43">
        <f t="shared" si="0"/>
        <v>741.14</v>
      </c>
      <c r="G17" s="15"/>
    </row>
    <row r="18" spans="1:7" s="3" customFormat="1" ht="24">
      <c r="A18" s="13">
        <f ca="1">OFFSET(A$1,MATCH(1E+25,A$1:OFFSET(A18,-1,0))-1,0)+1</f>
        <v>11</v>
      </c>
      <c r="B18" s="14" t="s">
        <v>24</v>
      </c>
      <c r="C18" s="30" t="s">
        <v>11</v>
      </c>
      <c r="D18" s="22">
        <v>0.37059999999999998</v>
      </c>
      <c r="E18" s="43">
        <v>1367.04</v>
      </c>
      <c r="F18" s="43">
        <f t="shared" si="0"/>
        <v>506.63</v>
      </c>
      <c r="G18" s="15"/>
    </row>
    <row r="19" spans="1:7" s="3" customFormat="1" ht="36">
      <c r="A19" s="13">
        <f ca="1">OFFSET(A$1,MATCH(1E+25,A$1:OFFSET(A19,-1,0))-1,0)+1</f>
        <v>12</v>
      </c>
      <c r="B19" s="14" t="s">
        <v>65</v>
      </c>
      <c r="C19" s="30" t="s">
        <v>4</v>
      </c>
      <c r="D19" s="22">
        <v>12.2286</v>
      </c>
      <c r="E19" s="43">
        <v>120.43</v>
      </c>
      <c r="F19" s="43">
        <f t="shared" si="0"/>
        <v>1472.69</v>
      </c>
      <c r="G19" s="15"/>
    </row>
    <row r="20" spans="1:7" s="3" customFormat="1" ht="24">
      <c r="A20" s="13">
        <f ca="1">OFFSET(A$1,MATCH(1E+25,A$1:OFFSET(A20,-1,0))-1,0)+1</f>
        <v>13</v>
      </c>
      <c r="B20" s="14" t="s">
        <v>38</v>
      </c>
      <c r="C20" s="30" t="s">
        <v>29</v>
      </c>
      <c r="D20" s="22">
        <v>32.878999999999998</v>
      </c>
      <c r="E20" s="43">
        <v>147.61000000000001</v>
      </c>
      <c r="F20" s="43">
        <f t="shared" si="0"/>
        <v>4853.2700000000004</v>
      </c>
      <c r="G20" s="15"/>
    </row>
    <row r="21" spans="1:7" s="3" customFormat="1">
      <c r="A21" s="13">
        <f ca="1">OFFSET(A$1,MATCH(1E+25,A$1:OFFSET(A21,-1,0))-1,0)+1</f>
        <v>14</v>
      </c>
      <c r="B21" s="14" t="s">
        <v>52</v>
      </c>
      <c r="C21" s="30" t="s">
        <v>39</v>
      </c>
      <c r="D21" s="22">
        <v>106.7</v>
      </c>
      <c r="E21" s="43">
        <v>5.6</v>
      </c>
      <c r="F21" s="43">
        <f t="shared" si="0"/>
        <v>597.52</v>
      </c>
      <c r="G21" s="15"/>
    </row>
    <row r="22" spans="1:7" s="3" customFormat="1">
      <c r="A22" s="5"/>
      <c r="B22" s="54" t="s">
        <v>45</v>
      </c>
      <c r="C22" s="54"/>
      <c r="D22" s="2"/>
      <c r="E22" s="42"/>
      <c r="F22" s="43">
        <f t="shared" si="0"/>
        <v>0</v>
      </c>
    </row>
    <row r="23" spans="1:7" s="3" customFormat="1">
      <c r="A23" s="5"/>
      <c r="B23" s="54" t="s">
        <v>42</v>
      </c>
      <c r="C23" s="54"/>
      <c r="D23" s="2"/>
      <c r="E23" s="42"/>
      <c r="F23" s="43">
        <f t="shared" si="0"/>
        <v>0</v>
      </c>
    </row>
    <row r="24" spans="1:7" s="3" customFormat="1" ht="48" outlineLevel="2">
      <c r="A24" s="13">
        <f ca="1">OFFSET(A$1,MATCH(1E+25,A$1:OFFSET(A24,-1,0))-1,0)+1</f>
        <v>15</v>
      </c>
      <c r="B24" s="14" t="s">
        <v>66</v>
      </c>
      <c r="C24" s="30" t="s">
        <v>3</v>
      </c>
      <c r="D24" s="22">
        <v>25.44</v>
      </c>
      <c r="E24" s="43">
        <v>2328</v>
      </c>
      <c r="F24" s="43">
        <f t="shared" si="0"/>
        <v>59224.32</v>
      </c>
      <c r="G24" s="15"/>
    </row>
    <row r="25" spans="1:7" s="3" customFormat="1" ht="36">
      <c r="A25" s="13">
        <f ca="1">OFFSET(A$1,MATCH(1E+25,A$1:OFFSET(A25,-1,0))-1,0)+1</f>
        <v>16</v>
      </c>
      <c r="B25" s="14" t="s">
        <v>9</v>
      </c>
      <c r="C25" s="30" t="s">
        <v>29</v>
      </c>
      <c r="D25" s="22">
        <v>33.33</v>
      </c>
      <c r="E25" s="43">
        <v>630</v>
      </c>
      <c r="F25" s="43">
        <f t="shared" si="0"/>
        <v>20997.9</v>
      </c>
      <c r="G25" s="15"/>
    </row>
    <row r="26" spans="1:7" s="3" customFormat="1" ht="24">
      <c r="A26" s="16">
        <f ca="1">OFFSET(A$1,MATCH(1E+25,A$1:OFFSET(A26,-1,0))-1,0)+1</f>
        <v>17</v>
      </c>
      <c r="B26" s="17" t="s">
        <v>28</v>
      </c>
      <c r="C26" s="16" t="s">
        <v>39</v>
      </c>
      <c r="D26" s="16">
        <v>1454</v>
      </c>
      <c r="E26" s="44">
        <v>24.22</v>
      </c>
      <c r="F26" s="43">
        <f t="shared" si="0"/>
        <v>35215.879999999997</v>
      </c>
      <c r="G26" s="18"/>
    </row>
    <row r="27" spans="1:7" s="3" customFormat="1" ht="24">
      <c r="A27" s="16">
        <f ca="1">OFFSET(A$1,MATCH(1E+25,A$1:OFFSET(A27,-1,0))-1,0)+1</f>
        <v>18</v>
      </c>
      <c r="B27" s="17" t="s">
        <v>36</v>
      </c>
      <c r="C27" s="16" t="s">
        <v>29</v>
      </c>
      <c r="D27" s="16">
        <v>6.16</v>
      </c>
      <c r="E27" s="44">
        <v>511.81</v>
      </c>
      <c r="F27" s="43">
        <f t="shared" si="0"/>
        <v>3152.75</v>
      </c>
      <c r="G27" s="18"/>
    </row>
    <row r="28" spans="1:7" s="3" customFormat="1" ht="23.5" customHeight="1">
      <c r="A28" s="5"/>
      <c r="B28" s="54" t="s">
        <v>63</v>
      </c>
      <c r="C28" s="54"/>
      <c r="D28" s="2"/>
      <c r="E28" s="42"/>
      <c r="F28" s="43">
        <f t="shared" si="0"/>
        <v>0</v>
      </c>
    </row>
    <row r="29" spans="1:7" s="3" customFormat="1" ht="47.25" customHeight="1">
      <c r="A29" s="13">
        <f ca="1">OFFSET(A$1,MATCH(1E+25,A$1:OFFSET(A29,-1,0))-1,0)+1</f>
        <v>19</v>
      </c>
      <c r="B29" s="14" t="s">
        <v>12</v>
      </c>
      <c r="C29" s="30" t="s">
        <v>3</v>
      </c>
      <c r="D29" s="22">
        <v>3.1720000000000002</v>
      </c>
      <c r="E29" s="43">
        <v>1998</v>
      </c>
      <c r="F29" s="43">
        <f t="shared" si="0"/>
        <v>6337.66</v>
      </c>
      <c r="G29" s="15"/>
    </row>
    <row r="30" spans="1:7" s="3" customFormat="1" ht="23.5" customHeight="1">
      <c r="A30" s="13">
        <f ca="1">OFFSET(A$1,MATCH(1E+25,A$1:OFFSET(A30,-1,0))-1,0)+1</f>
        <v>20</v>
      </c>
      <c r="B30" s="33" t="s">
        <v>73</v>
      </c>
      <c r="C30" s="30" t="s">
        <v>3</v>
      </c>
      <c r="D30" s="22">
        <v>3.7269999999999999</v>
      </c>
      <c r="E30" s="43">
        <v>1307</v>
      </c>
      <c r="F30" s="43">
        <f t="shared" si="0"/>
        <v>4871.1899999999996</v>
      </c>
      <c r="G30" s="15"/>
    </row>
    <row r="31" spans="1:7" s="3" customFormat="1" ht="23.5" customHeight="1">
      <c r="A31" s="16">
        <f ca="1">OFFSET(A$1,MATCH(1E+25,A$1:OFFSET(A31,-1,0))-1,0)+1</f>
        <v>21</v>
      </c>
      <c r="B31" s="17" t="s">
        <v>28</v>
      </c>
      <c r="C31" s="16" t="s">
        <v>39</v>
      </c>
      <c r="D31" s="16">
        <v>119.3</v>
      </c>
      <c r="E31" s="44">
        <v>24.22</v>
      </c>
      <c r="F31" s="43">
        <f t="shared" si="0"/>
        <v>2889.45</v>
      </c>
      <c r="G31" s="18"/>
    </row>
    <row r="32" spans="1:7" s="3" customFormat="1" ht="23.5" customHeight="1">
      <c r="A32" s="19"/>
      <c r="B32" s="58" t="s">
        <v>5</v>
      </c>
      <c r="C32" s="58"/>
      <c r="D32" s="20"/>
      <c r="E32" s="43"/>
      <c r="F32" s="43">
        <f t="shared" si="0"/>
        <v>0</v>
      </c>
      <c r="G32" s="15"/>
    </row>
    <row r="33" spans="1:7" s="3" customFormat="1" ht="23.5" customHeight="1">
      <c r="A33" s="13">
        <f ca="1">OFFSET(A$1,MATCH(1E+25,A$1:OFFSET(A33,-1,0))-1,0)+1</f>
        <v>22</v>
      </c>
      <c r="B33" s="14" t="s">
        <v>14</v>
      </c>
      <c r="C33" s="30" t="s">
        <v>8</v>
      </c>
      <c r="D33" s="22">
        <v>727</v>
      </c>
      <c r="E33" s="45">
        <v>0.01</v>
      </c>
      <c r="F33" s="43">
        <f t="shared" si="0"/>
        <v>7.27</v>
      </c>
      <c r="G33" s="21"/>
    </row>
    <row r="34" spans="1:7" s="3" customFormat="1" ht="23.5" customHeight="1">
      <c r="A34" s="13">
        <f ca="1">OFFSET(A$1,MATCH(1E+25,A$1:OFFSET(A34,-1,0))-1,0)+1</f>
        <v>23</v>
      </c>
      <c r="B34" s="14" t="s">
        <v>10</v>
      </c>
      <c r="C34" s="30" t="s">
        <v>8</v>
      </c>
      <c r="D34" s="22">
        <v>727</v>
      </c>
      <c r="E34" s="45">
        <v>0.01</v>
      </c>
      <c r="F34" s="43">
        <f t="shared" si="0"/>
        <v>7.27</v>
      </c>
      <c r="G34" s="21"/>
    </row>
    <row r="35" spans="1:7" s="3" customFormat="1" ht="23.5" customHeight="1">
      <c r="A35" s="13">
        <f ca="1">OFFSET(A$1,MATCH(1E+25,A$1:OFFSET(A35,-1,0))-1,0)+1</f>
        <v>24</v>
      </c>
      <c r="B35" s="14" t="s">
        <v>15</v>
      </c>
      <c r="C35" s="30" t="s">
        <v>16</v>
      </c>
      <c r="D35" s="22">
        <v>1</v>
      </c>
      <c r="E35" s="43">
        <v>696</v>
      </c>
      <c r="F35" s="43">
        <f t="shared" si="0"/>
        <v>696</v>
      </c>
      <c r="G35" s="15"/>
    </row>
    <row r="36" spans="1:7" s="3" customFormat="1" ht="23.5" customHeight="1">
      <c r="A36" s="13">
        <f ca="1">OFFSET(A$1,MATCH(1E+25,A$1:OFFSET(A36,-1,0))-1,0)+1</f>
        <v>25</v>
      </c>
      <c r="B36" s="14" t="s">
        <v>1</v>
      </c>
      <c r="C36" s="30" t="s">
        <v>3</v>
      </c>
      <c r="D36" s="22">
        <v>0.2</v>
      </c>
      <c r="E36" s="43">
        <v>248.89</v>
      </c>
      <c r="F36" s="43">
        <f t="shared" si="0"/>
        <v>49.78</v>
      </c>
      <c r="G36" s="15"/>
    </row>
    <row r="37" spans="1:7" s="3" customFormat="1" ht="23.5" customHeight="1">
      <c r="A37" s="5"/>
      <c r="B37" s="54" t="s">
        <v>58</v>
      </c>
      <c r="C37" s="54"/>
      <c r="D37" s="2"/>
      <c r="E37" s="42"/>
      <c r="F37" s="43">
        <f t="shared" si="0"/>
        <v>0</v>
      </c>
    </row>
    <row r="38" spans="1:7" s="3" customFormat="1" ht="23.5" customHeight="1">
      <c r="A38" s="6"/>
      <c r="B38" s="53" t="s">
        <v>54</v>
      </c>
      <c r="C38" s="53"/>
      <c r="D38" s="4"/>
      <c r="E38" s="46"/>
      <c r="F38" s="43">
        <f t="shared" si="0"/>
        <v>0</v>
      </c>
      <c r="G38" s="1"/>
    </row>
    <row r="39" spans="1:7" s="3" customFormat="1" ht="48.75" customHeight="1">
      <c r="A39" s="13">
        <f ca="1">OFFSET(A$1,MATCH(1E+25,A$1:OFFSET(A39,-1,0))-1,0)+1</f>
        <v>26</v>
      </c>
      <c r="B39" s="14" t="s">
        <v>27</v>
      </c>
      <c r="C39" s="30" t="s">
        <v>16</v>
      </c>
      <c r="D39" s="22">
        <v>10.61</v>
      </c>
      <c r="E39" s="45">
        <v>1805.66</v>
      </c>
      <c r="F39" s="43">
        <f t="shared" si="0"/>
        <v>19158.05</v>
      </c>
      <c r="G39" s="21"/>
    </row>
    <row r="40" spans="1:7" s="3" customFormat="1" ht="13" customHeight="1">
      <c r="A40" s="13">
        <f ca="1">OFFSET(A$1,MATCH(1E+25,A$1:OFFSET(A40,-1,0))-1,0)+1</f>
        <v>27</v>
      </c>
      <c r="B40" s="14" t="s">
        <v>44</v>
      </c>
      <c r="C40" s="30" t="s">
        <v>29</v>
      </c>
      <c r="D40" s="22">
        <v>21.218</v>
      </c>
      <c r="E40" s="45">
        <v>122.12</v>
      </c>
      <c r="F40" s="43">
        <f t="shared" si="0"/>
        <v>2591.14</v>
      </c>
      <c r="G40" s="21"/>
    </row>
    <row r="41" spans="1:7" s="3" customFormat="1" ht="23.5" customHeight="1">
      <c r="A41" s="13">
        <f ca="1">OFFSET(A$1,MATCH(1E+25,A$1:OFFSET(A41,-1,0))-1,0)+1</f>
        <v>28</v>
      </c>
      <c r="B41" s="14" t="s">
        <v>32</v>
      </c>
      <c r="C41" s="30" t="s">
        <v>39</v>
      </c>
      <c r="D41" s="22">
        <v>120.94</v>
      </c>
      <c r="E41" s="45">
        <v>11.47</v>
      </c>
      <c r="F41" s="43">
        <f t="shared" si="0"/>
        <v>1387.18</v>
      </c>
      <c r="G41" s="21"/>
    </row>
    <row r="42" spans="1:7" s="3" customFormat="1" ht="13" customHeight="1">
      <c r="A42" s="13">
        <f ca="1">OFFSET(A$1,MATCH(1E+25,A$1:OFFSET(A42,-1,0))-1,0)+1</f>
        <v>29</v>
      </c>
      <c r="B42" s="14" t="s">
        <v>56</v>
      </c>
      <c r="C42" s="30" t="s">
        <v>40</v>
      </c>
      <c r="D42" s="22">
        <v>14</v>
      </c>
      <c r="E42" s="45">
        <v>173.4</v>
      </c>
      <c r="F42" s="43">
        <f t="shared" si="0"/>
        <v>2427.6</v>
      </c>
      <c r="G42" s="21"/>
    </row>
    <row r="43" spans="1:7" s="3" customFormat="1" ht="23.5" customHeight="1">
      <c r="A43" s="13">
        <f ca="1">OFFSET(A$1,MATCH(1E+25,A$1:OFFSET(A43,-1,0))-1,0)+1</f>
        <v>30</v>
      </c>
      <c r="B43" s="14" t="s">
        <v>33</v>
      </c>
      <c r="C43" s="30" t="s">
        <v>40</v>
      </c>
      <c r="D43" s="22">
        <v>14</v>
      </c>
      <c r="E43" s="45">
        <v>150</v>
      </c>
      <c r="F43" s="43">
        <f t="shared" si="0"/>
        <v>2100</v>
      </c>
      <c r="G43" s="21"/>
    </row>
    <row r="44" spans="1:7" s="3" customFormat="1" ht="24" outlineLevel="2">
      <c r="A44" s="13">
        <f ca="1">OFFSET(A$1,MATCH(1E+25,A$1:OFFSET(A44,-1,0))-1,0)+1</f>
        <v>31</v>
      </c>
      <c r="B44" s="14" t="s">
        <v>53</v>
      </c>
      <c r="C44" s="30" t="s">
        <v>40</v>
      </c>
      <c r="D44" s="22">
        <v>1</v>
      </c>
      <c r="E44" s="45">
        <v>124.87</v>
      </c>
      <c r="F44" s="43">
        <f t="shared" si="0"/>
        <v>124.87</v>
      </c>
      <c r="G44" s="21"/>
    </row>
    <row r="45" spans="1:7" s="3" customFormat="1" ht="23.5" customHeight="1">
      <c r="A45" s="6"/>
      <c r="B45" s="53" t="s">
        <v>57</v>
      </c>
      <c r="C45" s="53"/>
      <c r="D45" s="4"/>
      <c r="E45" s="46"/>
      <c r="F45" s="43">
        <f t="shared" si="0"/>
        <v>0</v>
      </c>
      <c r="G45" s="1"/>
    </row>
    <row r="46" spans="1:7" s="3" customFormat="1" ht="50.25" customHeight="1">
      <c r="A46" s="13">
        <f ca="1">OFFSET(A$1,MATCH(1E+25,A$1:OFFSET(A46,-1,0))-1,0)+1</f>
        <v>32</v>
      </c>
      <c r="B46" s="14" t="s">
        <v>49</v>
      </c>
      <c r="C46" s="30" t="s">
        <v>16</v>
      </c>
      <c r="D46" s="22">
        <v>1.65</v>
      </c>
      <c r="E46" s="45">
        <v>2057.9</v>
      </c>
      <c r="F46" s="43">
        <f t="shared" si="0"/>
        <v>3395.54</v>
      </c>
      <c r="G46" s="21"/>
    </row>
    <row r="47" spans="1:7" s="3" customFormat="1" ht="13" customHeight="1">
      <c r="A47" s="13">
        <f ca="1">OFFSET(A$1,MATCH(1E+25,A$1:OFFSET(A47,-1,0))-1,0)+1</f>
        <v>33</v>
      </c>
      <c r="B47" s="14" t="s">
        <v>44</v>
      </c>
      <c r="C47" s="30" t="s">
        <v>29</v>
      </c>
      <c r="D47" s="22">
        <v>4.944</v>
      </c>
      <c r="E47" s="45">
        <v>122.12</v>
      </c>
      <c r="F47" s="43">
        <f t="shared" si="0"/>
        <v>603.76</v>
      </c>
      <c r="G47" s="21"/>
    </row>
    <row r="48" spans="1:7" s="3" customFormat="1" ht="23.5" customHeight="1">
      <c r="A48" s="13">
        <f ca="1">OFFSET(A$1,MATCH(1E+25,A$1:OFFSET(A48,-1,0))-1,0)+1</f>
        <v>34</v>
      </c>
      <c r="B48" s="14" t="s">
        <v>32</v>
      </c>
      <c r="C48" s="30" t="s">
        <v>39</v>
      </c>
      <c r="D48" s="22">
        <v>52.08</v>
      </c>
      <c r="E48" s="45">
        <v>11.47</v>
      </c>
      <c r="F48" s="43">
        <f t="shared" si="0"/>
        <v>597.36</v>
      </c>
      <c r="G48" s="21"/>
    </row>
    <row r="49" spans="1:7" s="3" customFormat="1" ht="13" customHeight="1">
      <c r="A49" s="13">
        <f ca="1">OFFSET(A$1,MATCH(1E+25,A$1:OFFSET(A49,-1,0))-1,0)+1</f>
        <v>35</v>
      </c>
      <c r="B49" s="14" t="s">
        <v>37</v>
      </c>
      <c r="C49" s="30" t="s">
        <v>40</v>
      </c>
      <c r="D49" s="22">
        <v>4</v>
      </c>
      <c r="E49" s="45">
        <v>173.4</v>
      </c>
      <c r="F49" s="43">
        <f t="shared" si="0"/>
        <v>693.6</v>
      </c>
      <c r="G49" s="21"/>
    </row>
    <row r="50" spans="1:7" s="3" customFormat="1" ht="23.5" customHeight="1">
      <c r="A50" s="13">
        <f ca="1">OFFSET(A$1,MATCH(1E+25,A$1:OFFSET(A50,-1,0))-1,0)+1</f>
        <v>36</v>
      </c>
      <c r="B50" s="14" t="s">
        <v>33</v>
      </c>
      <c r="C50" s="30" t="s">
        <v>40</v>
      </c>
      <c r="D50" s="22">
        <v>4</v>
      </c>
      <c r="E50" s="45">
        <v>150</v>
      </c>
      <c r="F50" s="43">
        <f t="shared" si="0"/>
        <v>600</v>
      </c>
      <c r="G50" s="21"/>
    </row>
    <row r="51" spans="1:7" s="3" customFormat="1" ht="23.5" customHeight="1">
      <c r="A51" s="34"/>
      <c r="B51" s="39" t="s">
        <v>74</v>
      </c>
      <c r="C51" s="36"/>
      <c r="D51" s="37"/>
      <c r="E51" s="47"/>
      <c r="F51" s="43">
        <f t="shared" si="0"/>
        <v>0</v>
      </c>
      <c r="G51" s="38"/>
    </row>
    <row r="52" spans="1:7" s="3" customFormat="1" ht="23.5" customHeight="1">
      <c r="A52" s="34">
        <v>37</v>
      </c>
      <c r="B52" s="35" t="s">
        <v>75</v>
      </c>
      <c r="C52" s="30" t="s">
        <v>40</v>
      </c>
      <c r="D52" s="37">
        <v>8</v>
      </c>
      <c r="E52" s="47">
        <v>173.4</v>
      </c>
      <c r="F52" s="43">
        <f t="shared" si="0"/>
        <v>1387.2</v>
      </c>
      <c r="G52" s="38"/>
    </row>
    <row r="53" spans="1:7" s="3" customFormat="1" ht="23.5" customHeight="1">
      <c r="A53" s="34">
        <v>38</v>
      </c>
      <c r="B53" s="35" t="s">
        <v>76</v>
      </c>
      <c r="C53" s="30" t="s">
        <v>40</v>
      </c>
      <c r="D53" s="37">
        <v>8</v>
      </c>
      <c r="E53" s="47">
        <v>150</v>
      </c>
      <c r="F53" s="43">
        <f t="shared" si="0"/>
        <v>1200</v>
      </c>
      <c r="G53" s="38"/>
    </row>
    <row r="54" spans="1:7" s="3" customFormat="1" ht="23.5" customHeight="1">
      <c r="A54" s="6"/>
      <c r="B54" s="53" t="s">
        <v>46</v>
      </c>
      <c r="C54" s="53"/>
      <c r="D54" s="4"/>
      <c r="E54" s="46"/>
      <c r="F54" s="43">
        <f t="shared" si="0"/>
        <v>0</v>
      </c>
      <c r="G54" s="1"/>
    </row>
    <row r="55" spans="1:7" s="3" customFormat="1" ht="23.5" customHeight="1">
      <c r="A55" s="6"/>
      <c r="B55" s="53" t="s">
        <v>64</v>
      </c>
      <c r="C55" s="53"/>
      <c r="D55" s="4"/>
      <c r="E55" s="46"/>
      <c r="F55" s="43">
        <f t="shared" si="0"/>
        <v>0</v>
      </c>
      <c r="G55" s="1"/>
    </row>
    <row r="56" spans="1:7" s="3" customFormat="1" ht="46.5" customHeight="1">
      <c r="A56" s="13">
        <f ca="1">OFFSET(A$1,MATCH(1E+25,A$1:OFFSET(A56,-1,0))-1,0)+1</f>
        <v>39</v>
      </c>
      <c r="B56" s="14" t="s">
        <v>59</v>
      </c>
      <c r="C56" s="30" t="s">
        <v>50</v>
      </c>
      <c r="D56" s="22">
        <v>0.02</v>
      </c>
      <c r="E56" s="45">
        <v>20000</v>
      </c>
      <c r="F56" s="43">
        <f t="shared" si="0"/>
        <v>400</v>
      </c>
      <c r="G56" s="21"/>
    </row>
    <row r="57" spans="1:7" s="3" customFormat="1" ht="38.25" customHeight="1">
      <c r="A57" s="13">
        <f ca="1">OFFSET(A$1,MATCH(1E+25,A$1:OFFSET(A57,-1,0))-1,0)+1</f>
        <v>40</v>
      </c>
      <c r="B57" s="14" t="s">
        <v>25</v>
      </c>
      <c r="C57" s="30" t="s">
        <v>60</v>
      </c>
      <c r="D57" s="22">
        <v>2</v>
      </c>
      <c r="E57" s="45">
        <v>25</v>
      </c>
      <c r="F57" s="43">
        <f t="shared" si="0"/>
        <v>50</v>
      </c>
      <c r="G57" s="21"/>
    </row>
    <row r="58" spans="1:7" s="3" customFormat="1" ht="13" customHeight="1">
      <c r="A58" s="13"/>
      <c r="B58" s="52" t="s">
        <v>17</v>
      </c>
      <c r="C58" s="52"/>
      <c r="D58" s="22"/>
      <c r="E58" s="45"/>
      <c r="F58" s="43">
        <f t="shared" si="0"/>
        <v>0</v>
      </c>
      <c r="G58" s="21"/>
    </row>
    <row r="59" spans="1:7" s="3" customFormat="1" ht="36" customHeight="1">
      <c r="A59" s="13">
        <f ca="1">OFFSET(A$1,MATCH(1E+25,A$1:OFFSET(A59,-1,0))-1,0)+1</f>
        <v>41</v>
      </c>
      <c r="B59" s="14" t="s">
        <v>13</v>
      </c>
      <c r="C59" s="30" t="s">
        <v>40</v>
      </c>
      <c r="D59" s="22">
        <v>8</v>
      </c>
      <c r="E59" s="45">
        <v>68</v>
      </c>
      <c r="F59" s="43">
        <f t="shared" si="0"/>
        <v>544</v>
      </c>
      <c r="G59" s="21"/>
    </row>
    <row r="60" spans="1:7" s="3" customFormat="1" ht="23.5" customHeight="1">
      <c r="A60" s="13">
        <f ca="1">OFFSET(A$1,MATCH(1E+25,A$1:OFFSET(A60,-1,0))-1,0)+1</f>
        <v>42</v>
      </c>
      <c r="B60" s="14" t="s">
        <v>26</v>
      </c>
      <c r="C60" s="30" t="s">
        <v>40</v>
      </c>
      <c r="D60" s="22">
        <v>8</v>
      </c>
      <c r="E60" s="45">
        <v>40</v>
      </c>
      <c r="F60" s="43">
        <f t="shared" si="0"/>
        <v>320</v>
      </c>
      <c r="G60" s="21"/>
    </row>
    <row r="61" spans="1:7">
      <c r="A61" s="23"/>
      <c r="B61" s="24" t="s">
        <v>48</v>
      </c>
      <c r="C61" s="31"/>
      <c r="D61" s="31"/>
      <c r="E61" s="48"/>
      <c r="F61" s="50">
        <f>SUM(F7:F60)</f>
        <v>193116.24000000002</v>
      </c>
      <c r="G61" s="25"/>
    </row>
    <row r="62" spans="1:7">
      <c r="A62" s="26"/>
      <c r="B62" s="26" t="s">
        <v>31</v>
      </c>
      <c r="C62" s="32"/>
      <c r="D62" s="32"/>
      <c r="E62" s="49"/>
      <c r="F62" s="51">
        <f>F61*0.21</f>
        <v>40554.410400000001</v>
      </c>
      <c r="G62" s="27"/>
    </row>
    <row r="63" spans="1:7">
      <c r="A63" s="23"/>
      <c r="B63" s="24" t="s">
        <v>6</v>
      </c>
      <c r="C63" s="31"/>
      <c r="D63" s="31"/>
      <c r="E63" s="48"/>
      <c r="F63" s="50">
        <f>SUM(F61:F62)</f>
        <v>233670.65040000001</v>
      </c>
      <c r="G63" s="25"/>
    </row>
  </sheetData>
  <mergeCells count="15">
    <mergeCell ref="B6:C6"/>
    <mergeCell ref="A2:G2"/>
    <mergeCell ref="A3:B3"/>
    <mergeCell ref="A1:G1"/>
    <mergeCell ref="B54:C54"/>
    <mergeCell ref="B14:C14"/>
    <mergeCell ref="B22:C22"/>
    <mergeCell ref="B23:C23"/>
    <mergeCell ref="B28:C28"/>
    <mergeCell ref="B32:C32"/>
    <mergeCell ref="B58:C58"/>
    <mergeCell ref="B55:C55"/>
    <mergeCell ref="B37:C37"/>
    <mergeCell ref="B38:C38"/>
    <mergeCell ref="B45:C45"/>
  </mergeCells>
  <printOptions horizontalCentered="1"/>
  <pageMargins left="0.23622047244094491" right="0.23622047244094491" top="0.35433070866141736" bottom="0.35433070866141736" header="0.31496062992125984" footer="0.31496062992125984"/>
  <pageSetup paperSize="9" scale="96" fitToHeight="0" orientation="portrait" horizontalDpi="300" verticalDpi="300" r:id="rId1"/>
  <headerFooter alignWithMargins="0">
    <oddFooter>&amp;R&amp;P iš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6</vt:i4>
      </vt:variant>
    </vt:vector>
  </HeadingPairs>
  <TitlesOfParts>
    <vt:vector size="7" baseType="lpstr">
      <vt:lpstr>SAMATA</vt:lpstr>
      <vt:lpstr>SAMATA!cEilNr</vt:lpstr>
      <vt:lpstr>SAMATA!cKiekis</vt:lpstr>
      <vt:lpstr>SAMATA!cMatoVnt</vt:lpstr>
      <vt:lpstr>SAMATA!cPavadinimas</vt:lpstr>
      <vt:lpstr>SAMATA!Print_Titles</vt:lpstr>
      <vt:lpstr>SAMATA!Samata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Aurimas Staugaitis</dc:creator>
  <cp:lastModifiedBy>Kirtiklyte, Zita</cp:lastModifiedBy>
  <cp:lastPrinted>2020-09-15T06:15:50Z</cp:lastPrinted>
  <dcterms:created xsi:type="dcterms:W3CDTF">2020-09-15T05:31:51Z</dcterms:created>
  <dcterms:modified xsi:type="dcterms:W3CDTF">2020-11-04T07:30:29Z</dcterms:modified>
</cp:coreProperties>
</file>